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44779\Dropbox\My PC (DESKTOP-8F0B93M)\Documents\UNIVERSITY\YEAR 5\CPE440 Research project\Deliverables\Research paper\"/>
    </mc:Choice>
  </mc:AlternateContent>
  <xr:revisionPtr revIDLastSave="0" documentId="13_ncr:1_{7F678A15-C15E-47BF-898F-53F251FF4912}" xr6:coauthVersionLast="47" xr6:coauthVersionMax="47" xr10:uidLastSave="{00000000-0000-0000-0000-000000000000}"/>
  <bookViews>
    <workbookView xWindow="-96" yWindow="-96" windowWidth="23232" windowHeight="13872" xr2:uid="{4E80AE05-4B8A-45EE-B750-7D0945EF33E2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Y115" i="1" l="1"/>
  <c r="Y103" i="1"/>
  <c r="Y104" i="1"/>
  <c r="Y105" i="1"/>
  <c r="Y106" i="1"/>
  <c r="Y107" i="1"/>
  <c r="Y108" i="1"/>
  <c r="Y109" i="1"/>
  <c r="Y110" i="1"/>
  <c r="Y111" i="1"/>
  <c r="Y112" i="1"/>
  <c r="Y113" i="1"/>
  <c r="Y114" i="1"/>
  <c r="Y102" i="1"/>
  <c r="U114" i="1"/>
  <c r="W114" i="1" s="1"/>
  <c r="X114" i="1" s="1"/>
  <c r="U113" i="1"/>
  <c r="W113" i="1" s="1"/>
  <c r="X113" i="1" s="1"/>
  <c r="W112" i="1"/>
  <c r="X112" i="1" s="1"/>
  <c r="U112" i="1"/>
  <c r="U111" i="1"/>
  <c r="W111" i="1" s="1"/>
  <c r="X111" i="1" s="1"/>
  <c r="U110" i="1"/>
  <c r="W110" i="1" s="1"/>
  <c r="X110" i="1" s="1"/>
  <c r="U109" i="1"/>
  <c r="W109" i="1" s="1"/>
  <c r="X109" i="1" s="1"/>
  <c r="U108" i="1"/>
  <c r="W108" i="1" s="1"/>
  <c r="X108" i="1" s="1"/>
  <c r="U107" i="1"/>
  <c r="W107" i="1" s="1"/>
  <c r="X107" i="1" s="1"/>
  <c r="U106" i="1"/>
  <c r="W106" i="1" s="1"/>
  <c r="X106" i="1" s="1"/>
  <c r="U105" i="1"/>
  <c r="W105" i="1" s="1"/>
  <c r="X105" i="1" s="1"/>
  <c r="U104" i="1"/>
  <c r="W104" i="1" s="1"/>
  <c r="X104" i="1" s="1"/>
  <c r="U103" i="1"/>
  <c r="W103" i="1" s="1"/>
  <c r="X103" i="1" s="1"/>
  <c r="U102" i="1"/>
  <c r="W102" i="1" s="1"/>
  <c r="X102" i="1" s="1"/>
  <c r="Y65" i="1"/>
  <c r="Y68" i="1"/>
  <c r="Y69" i="1"/>
  <c r="Y71" i="1"/>
  <c r="Y64" i="1"/>
  <c r="U73" i="1"/>
  <c r="W73" i="1" s="1"/>
  <c r="X73" i="1" s="1"/>
  <c r="Y73" i="1" s="1"/>
  <c r="U72" i="1"/>
  <c r="W72" i="1" s="1"/>
  <c r="X72" i="1" s="1"/>
  <c r="Y72" i="1" s="1"/>
  <c r="U71" i="1"/>
  <c r="W71" i="1" s="1"/>
  <c r="X71" i="1" s="1"/>
  <c r="U70" i="1"/>
  <c r="W70" i="1" s="1"/>
  <c r="X70" i="1" s="1"/>
  <c r="Y70" i="1" s="1"/>
  <c r="U69" i="1"/>
  <c r="W69" i="1" s="1"/>
  <c r="X69" i="1" s="1"/>
  <c r="U68" i="1"/>
  <c r="W68" i="1" s="1"/>
  <c r="X68" i="1" s="1"/>
  <c r="U67" i="1"/>
  <c r="W67" i="1" s="1"/>
  <c r="X67" i="1" s="1"/>
  <c r="Y67" i="1" s="1"/>
  <c r="U66" i="1"/>
  <c r="W66" i="1" s="1"/>
  <c r="X66" i="1" s="1"/>
  <c r="Y66" i="1" s="1"/>
  <c r="U65" i="1"/>
  <c r="W65" i="1" s="1"/>
  <c r="X65" i="1" s="1"/>
  <c r="U64" i="1"/>
  <c r="W64" i="1" s="1"/>
  <c r="X64" i="1" s="1"/>
  <c r="U92" i="1"/>
  <c r="W92" i="1" s="1"/>
  <c r="X92" i="1" s="1"/>
  <c r="Y92" i="1" s="1"/>
  <c r="U91" i="1"/>
  <c r="W91" i="1" s="1"/>
  <c r="X91" i="1" s="1"/>
  <c r="Y91" i="1" s="1"/>
  <c r="U90" i="1"/>
  <c r="W90" i="1" s="1"/>
  <c r="X90" i="1" s="1"/>
  <c r="Y90" i="1" s="1"/>
  <c r="U89" i="1"/>
  <c r="W89" i="1" s="1"/>
  <c r="X89" i="1" s="1"/>
  <c r="Y89" i="1" s="1"/>
  <c r="U88" i="1"/>
  <c r="W88" i="1" s="1"/>
  <c r="X88" i="1" s="1"/>
  <c r="Y88" i="1" s="1"/>
  <c r="U87" i="1"/>
  <c r="W87" i="1" s="1"/>
  <c r="X87" i="1" s="1"/>
  <c r="Y87" i="1" s="1"/>
  <c r="U86" i="1"/>
  <c r="W86" i="1" s="1"/>
  <c r="X86" i="1" s="1"/>
  <c r="Y86" i="1" s="1"/>
  <c r="U85" i="1"/>
  <c r="W85" i="1" s="1"/>
  <c r="X85" i="1" s="1"/>
  <c r="Y85" i="1" s="1"/>
  <c r="U84" i="1"/>
  <c r="W84" i="1" s="1"/>
  <c r="X84" i="1" s="1"/>
  <c r="Y84" i="1" s="1"/>
  <c r="W83" i="1"/>
  <c r="X83" i="1" s="1"/>
  <c r="U83" i="1"/>
  <c r="U53" i="1"/>
  <c r="W53" i="1" s="1"/>
  <c r="X53" i="1" s="1"/>
  <c r="Y53" i="1" s="1"/>
  <c r="U52" i="1"/>
  <c r="W52" i="1" s="1"/>
  <c r="X52" i="1" s="1"/>
  <c r="Y52" i="1" s="1"/>
  <c r="U51" i="1"/>
  <c r="W51" i="1" s="1"/>
  <c r="X51" i="1" s="1"/>
  <c r="Y51" i="1" s="1"/>
  <c r="U50" i="1"/>
  <c r="W50" i="1" s="1"/>
  <c r="X50" i="1" s="1"/>
  <c r="Y50" i="1" s="1"/>
  <c r="U49" i="1"/>
  <c r="W49" i="1" s="1"/>
  <c r="X49" i="1" s="1"/>
  <c r="Y49" i="1" s="1"/>
  <c r="U48" i="1"/>
  <c r="W48" i="1" s="1"/>
  <c r="X48" i="1" s="1"/>
  <c r="Y48" i="1" s="1"/>
  <c r="U47" i="1"/>
  <c r="W47" i="1" s="1"/>
  <c r="X47" i="1" s="1"/>
  <c r="Y47" i="1" s="1"/>
  <c r="U46" i="1"/>
  <c r="W46" i="1" s="1"/>
  <c r="X46" i="1" s="1"/>
  <c r="Y46" i="1" s="1"/>
  <c r="U45" i="1"/>
  <c r="W45" i="1" s="1"/>
  <c r="X45" i="1" s="1"/>
  <c r="Y45" i="1" s="1"/>
  <c r="U44" i="1"/>
  <c r="W44" i="1" s="1"/>
  <c r="X44" i="1" s="1"/>
  <c r="Y44" i="1" s="1"/>
  <c r="U43" i="1"/>
  <c r="W43" i="1" s="1"/>
  <c r="X43" i="1" s="1"/>
  <c r="Y43" i="1" s="1"/>
  <c r="U42" i="1"/>
  <c r="W42" i="1" s="1"/>
  <c r="X42" i="1" s="1"/>
  <c r="Y42" i="1" s="1"/>
  <c r="U41" i="1"/>
  <c r="W41" i="1" s="1"/>
  <c r="X41" i="1" s="1"/>
  <c r="Y41" i="1" s="1"/>
  <c r="U40" i="1"/>
  <c r="W40" i="1" s="1"/>
  <c r="X40" i="1" s="1"/>
  <c r="Y40" i="1" s="1"/>
  <c r="U39" i="1"/>
  <c r="W39" i="1" s="1"/>
  <c r="X39" i="1" s="1"/>
  <c r="Y39" i="1" s="1"/>
  <c r="U38" i="1"/>
  <c r="W38" i="1" s="1"/>
  <c r="X38" i="1" s="1"/>
  <c r="Y38" i="1" s="1"/>
  <c r="U37" i="1"/>
  <c r="W37" i="1" s="1"/>
  <c r="X37" i="1" s="1"/>
  <c r="Y37" i="1" s="1"/>
  <c r="U36" i="1"/>
  <c r="W36" i="1" s="1"/>
  <c r="X36" i="1" s="1"/>
  <c r="Y36" i="1" s="1"/>
  <c r="Y18" i="1"/>
  <c r="U26" i="1"/>
  <c r="W26" i="1" s="1"/>
  <c r="X26" i="1" s="1"/>
  <c r="Y26" i="1" s="1"/>
  <c r="U25" i="1"/>
  <c r="W25" i="1" s="1"/>
  <c r="X25" i="1" s="1"/>
  <c r="Y25" i="1" s="1"/>
  <c r="U24" i="1"/>
  <c r="W24" i="1" s="1"/>
  <c r="X24" i="1" s="1"/>
  <c r="Y24" i="1" s="1"/>
  <c r="U23" i="1"/>
  <c r="W23" i="1" s="1"/>
  <c r="X23" i="1" s="1"/>
  <c r="Y23" i="1" s="1"/>
  <c r="U22" i="1"/>
  <c r="W22" i="1" s="1"/>
  <c r="X22" i="1" s="1"/>
  <c r="Y22" i="1" s="1"/>
  <c r="U21" i="1"/>
  <c r="W21" i="1" s="1"/>
  <c r="X21" i="1" s="1"/>
  <c r="Y21" i="1" s="1"/>
  <c r="U20" i="1"/>
  <c r="W20" i="1" s="1"/>
  <c r="X20" i="1" s="1"/>
  <c r="Y20" i="1" s="1"/>
  <c r="U19" i="1"/>
  <c r="W19" i="1" s="1"/>
  <c r="X19" i="1" s="1"/>
  <c r="Y19" i="1" s="1"/>
  <c r="U18" i="1"/>
  <c r="W18" i="1" s="1"/>
  <c r="X18" i="1" s="1"/>
  <c r="U17" i="1"/>
  <c r="W17" i="1" s="1"/>
  <c r="X17" i="1" s="1"/>
  <c r="Y17" i="1" s="1"/>
  <c r="U16" i="1"/>
  <c r="W16" i="1" s="1"/>
  <c r="X16" i="1" s="1"/>
  <c r="Y16" i="1" s="1"/>
  <c r="U15" i="1"/>
  <c r="W15" i="1" s="1"/>
  <c r="X15" i="1" s="1"/>
  <c r="Y15" i="1" s="1"/>
  <c r="U14" i="1"/>
  <c r="W14" i="1" s="1"/>
  <c r="X14" i="1" s="1"/>
  <c r="Y14" i="1" s="1"/>
  <c r="U13" i="1"/>
  <c r="W13" i="1" s="1"/>
  <c r="X13" i="1" s="1"/>
  <c r="Y13" i="1" s="1"/>
  <c r="U12" i="1"/>
  <c r="W12" i="1" s="1"/>
  <c r="X12" i="1" s="1"/>
  <c r="Y12" i="1" s="1"/>
  <c r="U11" i="1"/>
  <c r="W11" i="1" s="1"/>
  <c r="X11" i="1" s="1"/>
  <c r="Y11" i="1" s="1"/>
  <c r="E304" i="1"/>
  <c r="G304" i="1" s="1"/>
  <c r="H304" i="1" s="1"/>
  <c r="I304" i="1" s="1"/>
  <c r="E303" i="1"/>
  <c r="G303" i="1" s="1"/>
  <c r="H303" i="1" s="1"/>
  <c r="I303" i="1" s="1"/>
  <c r="E302" i="1"/>
  <c r="G302" i="1" s="1"/>
  <c r="H302" i="1" s="1"/>
  <c r="I302" i="1" s="1"/>
  <c r="E301" i="1"/>
  <c r="G301" i="1" s="1"/>
  <c r="H301" i="1" s="1"/>
  <c r="I301" i="1" s="1"/>
  <c r="E300" i="1"/>
  <c r="G300" i="1" s="1"/>
  <c r="H300" i="1" s="1"/>
  <c r="I300" i="1" s="1"/>
  <c r="E299" i="1"/>
  <c r="G299" i="1" s="1"/>
  <c r="H299" i="1" s="1"/>
  <c r="I299" i="1" s="1"/>
  <c r="E298" i="1"/>
  <c r="G298" i="1" s="1"/>
  <c r="H298" i="1" s="1"/>
  <c r="I298" i="1" s="1"/>
  <c r="E297" i="1"/>
  <c r="G297" i="1" s="1"/>
  <c r="H297" i="1" s="1"/>
  <c r="I297" i="1" s="1"/>
  <c r="E296" i="1"/>
  <c r="G296" i="1" s="1"/>
  <c r="H296" i="1" s="1"/>
  <c r="I296" i="1" s="1"/>
  <c r="E295" i="1"/>
  <c r="G295" i="1" s="1"/>
  <c r="H295" i="1" s="1"/>
  <c r="I295" i="1" s="1"/>
  <c r="E284" i="1"/>
  <c r="G284" i="1" s="1"/>
  <c r="H284" i="1" s="1"/>
  <c r="I284" i="1" s="1"/>
  <c r="E283" i="1"/>
  <c r="G283" i="1" s="1"/>
  <c r="H283" i="1" s="1"/>
  <c r="I283" i="1" s="1"/>
  <c r="E282" i="1"/>
  <c r="G282" i="1" s="1"/>
  <c r="H282" i="1" s="1"/>
  <c r="I282" i="1" s="1"/>
  <c r="E281" i="1"/>
  <c r="G281" i="1" s="1"/>
  <c r="H281" i="1" s="1"/>
  <c r="I281" i="1" s="1"/>
  <c r="E280" i="1"/>
  <c r="G280" i="1" s="1"/>
  <c r="H280" i="1" s="1"/>
  <c r="I280" i="1" s="1"/>
  <c r="E279" i="1"/>
  <c r="G279" i="1" s="1"/>
  <c r="H279" i="1" s="1"/>
  <c r="I279" i="1" s="1"/>
  <c r="E278" i="1"/>
  <c r="G278" i="1" s="1"/>
  <c r="H278" i="1" s="1"/>
  <c r="I278" i="1" s="1"/>
  <c r="E277" i="1"/>
  <c r="G277" i="1" s="1"/>
  <c r="H277" i="1" s="1"/>
  <c r="I277" i="1" s="1"/>
  <c r="E276" i="1"/>
  <c r="G276" i="1" s="1"/>
  <c r="H276" i="1" s="1"/>
  <c r="I276" i="1" s="1"/>
  <c r="E275" i="1"/>
  <c r="G275" i="1" s="1"/>
  <c r="H275" i="1" s="1"/>
  <c r="I275" i="1" s="1"/>
  <c r="E264" i="1"/>
  <c r="G264" i="1" s="1"/>
  <c r="H264" i="1" s="1"/>
  <c r="I264" i="1" s="1"/>
  <c r="E263" i="1"/>
  <c r="G263" i="1" s="1"/>
  <c r="H263" i="1" s="1"/>
  <c r="I263" i="1" s="1"/>
  <c r="E262" i="1"/>
  <c r="G262" i="1" s="1"/>
  <c r="H262" i="1" s="1"/>
  <c r="I262" i="1" s="1"/>
  <c r="E261" i="1"/>
  <c r="G261" i="1" s="1"/>
  <c r="H261" i="1" s="1"/>
  <c r="I261" i="1" s="1"/>
  <c r="E260" i="1"/>
  <c r="G260" i="1" s="1"/>
  <c r="H260" i="1" s="1"/>
  <c r="I260" i="1" s="1"/>
  <c r="E259" i="1"/>
  <c r="G259" i="1" s="1"/>
  <c r="H259" i="1" s="1"/>
  <c r="I259" i="1" s="1"/>
  <c r="E258" i="1"/>
  <c r="G258" i="1" s="1"/>
  <c r="H258" i="1" s="1"/>
  <c r="I258" i="1" s="1"/>
  <c r="E257" i="1"/>
  <c r="G257" i="1" s="1"/>
  <c r="H257" i="1" s="1"/>
  <c r="I257" i="1" s="1"/>
  <c r="E256" i="1"/>
  <c r="G256" i="1" s="1"/>
  <c r="H256" i="1" s="1"/>
  <c r="I256" i="1" s="1"/>
  <c r="E255" i="1"/>
  <c r="G255" i="1" s="1"/>
  <c r="H255" i="1" s="1"/>
  <c r="I255" i="1" s="1"/>
  <c r="E244" i="1"/>
  <c r="G244" i="1" s="1"/>
  <c r="H244" i="1" s="1"/>
  <c r="I244" i="1" s="1"/>
  <c r="E243" i="1"/>
  <c r="G243" i="1" s="1"/>
  <c r="H243" i="1" s="1"/>
  <c r="I243" i="1" s="1"/>
  <c r="E242" i="1"/>
  <c r="G242" i="1" s="1"/>
  <c r="H242" i="1" s="1"/>
  <c r="I242" i="1" s="1"/>
  <c r="E241" i="1"/>
  <c r="G241" i="1" s="1"/>
  <c r="H241" i="1" s="1"/>
  <c r="I241" i="1" s="1"/>
  <c r="E240" i="1"/>
  <c r="G240" i="1" s="1"/>
  <c r="H240" i="1" s="1"/>
  <c r="I240" i="1" s="1"/>
  <c r="E239" i="1"/>
  <c r="G239" i="1" s="1"/>
  <c r="H239" i="1" s="1"/>
  <c r="I239" i="1" s="1"/>
  <c r="E238" i="1"/>
  <c r="G238" i="1" s="1"/>
  <c r="H238" i="1" s="1"/>
  <c r="I238" i="1" s="1"/>
  <c r="E237" i="1"/>
  <c r="G237" i="1" s="1"/>
  <c r="H237" i="1" s="1"/>
  <c r="I237" i="1" s="1"/>
  <c r="E236" i="1"/>
  <c r="G236" i="1" s="1"/>
  <c r="H236" i="1" s="1"/>
  <c r="I236" i="1" s="1"/>
  <c r="E235" i="1"/>
  <c r="G235" i="1" s="1"/>
  <c r="H235" i="1" s="1"/>
  <c r="I235" i="1" s="1"/>
  <c r="I225" i="1"/>
  <c r="I205" i="1"/>
  <c r="I185" i="1"/>
  <c r="I165" i="1"/>
  <c r="I145" i="1"/>
  <c r="I125" i="1"/>
  <c r="I105" i="1"/>
  <c r="I85" i="1"/>
  <c r="E40" i="1"/>
  <c r="G40" i="1" s="1"/>
  <c r="H40" i="1" s="1"/>
  <c r="I40" i="1" s="1"/>
  <c r="E39" i="1"/>
  <c r="G39" i="1" s="1"/>
  <c r="H39" i="1" s="1"/>
  <c r="I39" i="1" s="1"/>
  <c r="E38" i="1"/>
  <c r="G38" i="1" s="1"/>
  <c r="H38" i="1" s="1"/>
  <c r="I38" i="1" s="1"/>
  <c r="E37" i="1"/>
  <c r="G37" i="1" s="1"/>
  <c r="H37" i="1" s="1"/>
  <c r="I37" i="1" s="1"/>
  <c r="E36" i="1"/>
  <c r="G36" i="1" s="1"/>
  <c r="H36" i="1" s="1"/>
  <c r="I36" i="1" s="1"/>
  <c r="E35" i="1"/>
  <c r="G35" i="1" s="1"/>
  <c r="H35" i="1" s="1"/>
  <c r="I35" i="1" s="1"/>
  <c r="E34" i="1"/>
  <c r="G34" i="1" s="1"/>
  <c r="H34" i="1" s="1"/>
  <c r="I34" i="1" s="1"/>
  <c r="E33" i="1"/>
  <c r="G33" i="1" s="1"/>
  <c r="H33" i="1" s="1"/>
  <c r="I33" i="1" s="1"/>
  <c r="E32" i="1"/>
  <c r="G32" i="1" s="1"/>
  <c r="H32" i="1" s="1"/>
  <c r="I32" i="1" s="1"/>
  <c r="E31" i="1"/>
  <c r="G31" i="1" s="1"/>
  <c r="H31" i="1" s="1"/>
  <c r="I31" i="1" s="1"/>
  <c r="E20" i="1"/>
  <c r="G20" i="1" s="1"/>
  <c r="H20" i="1" s="1"/>
  <c r="I20" i="1" s="1"/>
  <c r="E19" i="1"/>
  <c r="G19" i="1" s="1"/>
  <c r="H19" i="1" s="1"/>
  <c r="I19" i="1" s="1"/>
  <c r="E18" i="1"/>
  <c r="G18" i="1" s="1"/>
  <c r="H18" i="1" s="1"/>
  <c r="I18" i="1" s="1"/>
  <c r="E17" i="1"/>
  <c r="G17" i="1" s="1"/>
  <c r="H17" i="1" s="1"/>
  <c r="I17" i="1" s="1"/>
  <c r="E16" i="1"/>
  <c r="G16" i="1" s="1"/>
  <c r="H16" i="1" s="1"/>
  <c r="I16" i="1" s="1"/>
  <c r="E15" i="1"/>
  <c r="G15" i="1" s="1"/>
  <c r="H15" i="1" s="1"/>
  <c r="I15" i="1" s="1"/>
  <c r="E14" i="1"/>
  <c r="G14" i="1" s="1"/>
  <c r="H14" i="1" s="1"/>
  <c r="I14" i="1" s="1"/>
  <c r="E13" i="1"/>
  <c r="G13" i="1" s="1"/>
  <c r="H13" i="1" s="1"/>
  <c r="I13" i="1" s="1"/>
  <c r="E12" i="1"/>
  <c r="G12" i="1" s="1"/>
  <c r="H12" i="1" s="1"/>
  <c r="I12" i="1" s="1"/>
  <c r="E11" i="1"/>
  <c r="G11" i="1" s="1"/>
  <c r="H11" i="1" s="1"/>
  <c r="I11" i="1" s="1"/>
  <c r="Y27" i="1" l="1"/>
  <c r="Y74" i="1"/>
  <c r="Y54" i="1"/>
  <c r="Y83" i="1"/>
  <c r="Y93" i="1" s="1"/>
  <c r="I245" i="1"/>
  <c r="I305" i="1"/>
  <c r="I285" i="1"/>
  <c r="I265" i="1"/>
  <c r="I21" i="1"/>
  <c r="I61" i="1"/>
  <c r="I41" i="1"/>
</calcChain>
</file>

<file path=xl/sharedStrings.xml><?xml version="1.0" encoding="utf-8"?>
<sst xmlns="http://schemas.openxmlformats.org/spreadsheetml/2006/main" count="363" uniqueCount="39">
  <si>
    <t xml:space="preserve">Hydrogen synthesis raw data </t>
  </si>
  <si>
    <t>Ball milling 1 minute 200 rpm</t>
  </si>
  <si>
    <t>Mass Cat (g)</t>
  </si>
  <si>
    <t>Accumulation (min)</t>
  </si>
  <si>
    <t>Time (min)</t>
  </si>
  <si>
    <r>
      <t>Q N</t>
    </r>
    <r>
      <rPr>
        <b/>
        <sz val="8"/>
        <color theme="1"/>
        <rFont val="Aptos Narrow"/>
        <family val="2"/>
        <scheme val="minor"/>
      </rPr>
      <t>2</t>
    </r>
    <r>
      <rPr>
        <b/>
        <sz val="11"/>
        <color theme="1"/>
        <rFont val="Aptos Narrow"/>
        <family val="2"/>
        <scheme val="minor"/>
      </rPr>
      <t xml:space="preserve"> (L/min)</t>
    </r>
  </si>
  <si>
    <r>
      <t>Area H</t>
    </r>
    <r>
      <rPr>
        <b/>
        <sz val="8"/>
        <color theme="1"/>
        <rFont val="Aptos Narrow"/>
        <family val="2"/>
        <scheme val="minor"/>
      </rPr>
      <t>2</t>
    </r>
  </si>
  <si>
    <r>
      <t>H</t>
    </r>
    <r>
      <rPr>
        <b/>
        <sz val="8"/>
        <color theme="1"/>
        <rFont val="Aptos Narrow"/>
        <family val="2"/>
        <scheme val="minor"/>
      </rPr>
      <t>2</t>
    </r>
    <r>
      <rPr>
        <b/>
        <sz val="11"/>
        <color theme="1"/>
        <rFont val="Aptos Narrow"/>
        <family val="2"/>
        <scheme val="minor"/>
      </rPr>
      <t xml:space="preserve"> (pppmv)</t>
    </r>
  </si>
  <si>
    <r>
      <t>Prod H</t>
    </r>
    <r>
      <rPr>
        <b/>
        <sz val="9"/>
        <color theme="1"/>
        <rFont val="Aptos Narrow"/>
        <family val="2"/>
        <scheme val="minor"/>
      </rPr>
      <t>2</t>
    </r>
    <r>
      <rPr>
        <b/>
        <sz val="11"/>
        <color theme="1"/>
        <rFont val="Aptos Narrow"/>
        <family val="2"/>
        <scheme val="minor"/>
      </rPr>
      <t xml:space="preserve"> (µmol/min)</t>
    </r>
  </si>
  <si>
    <r>
      <t>Prod H</t>
    </r>
    <r>
      <rPr>
        <b/>
        <sz val="8"/>
        <color theme="1"/>
        <rFont val="Aptos Narrow"/>
        <family val="2"/>
        <scheme val="minor"/>
      </rPr>
      <t>2</t>
    </r>
    <r>
      <rPr>
        <b/>
        <sz val="11"/>
        <color theme="1"/>
        <rFont val="Aptos Narrow"/>
        <family val="2"/>
        <scheme val="minor"/>
      </rPr>
      <t xml:space="preserve"> (µmol/h)</t>
    </r>
  </si>
  <si>
    <r>
      <t>Prod H</t>
    </r>
    <r>
      <rPr>
        <b/>
        <sz val="8"/>
        <color theme="1"/>
        <rFont val="Aptos Narrow"/>
        <family val="2"/>
        <scheme val="minor"/>
      </rPr>
      <t>2</t>
    </r>
    <r>
      <rPr>
        <b/>
        <sz val="11"/>
        <color theme="1"/>
        <rFont val="Aptos Narrow"/>
        <family val="2"/>
        <scheme val="minor"/>
      </rPr>
      <t xml:space="preserve"> (µmol/h g)</t>
    </r>
  </si>
  <si>
    <t xml:space="preserve">Test </t>
  </si>
  <si>
    <t>Cat prep method</t>
  </si>
  <si>
    <t xml:space="preserve">1 %wt </t>
  </si>
  <si>
    <t xml:space="preserve">No Methanol in reactor suspension </t>
  </si>
  <si>
    <t>Average</t>
  </si>
  <si>
    <t>Post experimental run</t>
  </si>
  <si>
    <t xml:space="preserve">Section 1 - Ball milled catalyst </t>
  </si>
  <si>
    <r>
      <t>Cat PtO</t>
    </r>
    <r>
      <rPr>
        <sz val="8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ratio</t>
    </r>
  </si>
  <si>
    <t>Notes</t>
  </si>
  <si>
    <t xml:space="preserve">Cat synthesised and used immidiately  </t>
  </si>
  <si>
    <t>Cat 1 day old</t>
  </si>
  <si>
    <t xml:space="preserve">3 %wt </t>
  </si>
  <si>
    <t xml:space="preserve">5 %wt </t>
  </si>
  <si>
    <t xml:space="preserve">Gas sample bag had a hole </t>
  </si>
  <si>
    <t xml:space="preserve">7 %wt </t>
  </si>
  <si>
    <t xml:space="preserve">10 %wt </t>
  </si>
  <si>
    <t xml:space="preserve">20 %wt </t>
  </si>
  <si>
    <t xml:space="preserve">30 %wt </t>
  </si>
  <si>
    <t>Cat 3 day old</t>
  </si>
  <si>
    <t>Scroll down the page for section data. Scroll right for new section.</t>
  </si>
  <si>
    <t xml:space="preserve">Section 2 - Hand milled and simple mixing catalyst </t>
  </si>
  <si>
    <t xml:space="preserve">17.7 %wt </t>
  </si>
  <si>
    <t xml:space="preserve">Results not used in analysis as </t>
  </si>
  <si>
    <t>values are anomalously high</t>
  </si>
  <si>
    <t>Simple mixing</t>
  </si>
  <si>
    <t>Failed accumulation</t>
  </si>
  <si>
    <t>Hand milled (no force)</t>
  </si>
  <si>
    <t>Hand milled (force applied)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</si>
</sst>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00"/>
  </numFmts>
  <fonts count="8" x14ac:knownFonts="1">
    <font>
      <sz val="11"/>
      <color theme="1"/>
      <name val="Aptos Narrow"/>
      <family val="2"/>
      <scheme val="minor"/>
    </font>
    <font>
      <sz val="11"/>
      <color rgb="FFFF000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20"/>
      <color theme="1"/>
      <name val="Aptos Narrow"/>
      <family val="2"/>
      <scheme val="minor"/>
    </font>
    <font>
      <b/>
      <sz val="11"/>
      <color rgb="FFFF0000"/>
      <name val="Aptos Narrow"/>
      <family val="2"/>
      <scheme val="minor"/>
    </font>
    <font>
      <b/>
      <sz val="9"/>
      <color theme="1"/>
      <name val="Aptos Narrow"/>
      <family val="2"/>
      <scheme val="minor"/>
    </font>
    <font>
      <b/>
      <sz val="8"/>
      <color theme="1"/>
      <name val="Aptos Narrow"/>
      <family val="2"/>
      <scheme val="minor"/>
    </font>
    <font>
      <sz val="8"/>
      <color theme="1"/>
      <name val="Aptos Narrow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000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9">
    <xf numFmtId="0" fontId="0" fillId="0" borderId="0" xfId="0"/>
    <xf numFmtId="0" fontId="0" fillId="2" borderId="0" xfId="0" applyFill="1"/>
    <xf numFmtId="0" fontId="2" fillId="2" borderId="0" xfId="0" applyFont="1" applyFill="1"/>
    <xf numFmtId="0" fontId="4" fillId="2" borderId="0" xfId="0" applyFont="1" applyFill="1"/>
    <xf numFmtId="0" fontId="1" fillId="2" borderId="0" xfId="0" applyFont="1" applyFill="1"/>
    <xf numFmtId="0" fontId="0" fillId="2" borderId="1" xfId="0" applyFill="1" applyBorder="1"/>
    <xf numFmtId="0" fontId="2" fillId="2" borderId="1" xfId="0" applyFont="1" applyFill="1" applyBorder="1" applyAlignment="1">
      <alignment horizontal="center" wrapText="1"/>
    </xf>
    <xf numFmtId="0" fontId="0" fillId="2" borderId="1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164" fontId="0" fillId="2" borderId="1" xfId="0" applyNumberFormat="1" applyFill="1" applyBorder="1" applyAlignment="1">
      <alignment horizontal="center"/>
    </xf>
    <xf numFmtId="2" fontId="0" fillId="2" borderId="1" xfId="0" applyNumberFormat="1" applyFill="1" applyBorder="1" applyAlignment="1">
      <alignment horizontal="center"/>
    </xf>
    <xf numFmtId="2" fontId="0" fillId="2" borderId="0" xfId="0" applyNumberFormat="1" applyFill="1"/>
    <xf numFmtId="2" fontId="2" fillId="5" borderId="1" xfId="0" applyNumberFormat="1" applyFont="1" applyFill="1" applyBorder="1" applyAlignment="1">
      <alignment horizontal="center"/>
    </xf>
    <xf numFmtId="164" fontId="2" fillId="5" borderId="1" xfId="0" applyNumberFormat="1" applyFont="1" applyFill="1" applyBorder="1" applyAlignment="1">
      <alignment horizontal="center"/>
    </xf>
    <xf numFmtId="0" fontId="0" fillId="6" borderId="0" xfId="0" applyFill="1"/>
    <xf numFmtId="0" fontId="2" fillId="6" borderId="0" xfId="0" applyFont="1" applyFill="1"/>
    <xf numFmtId="0" fontId="2" fillId="2" borderId="1" xfId="0" applyFont="1" applyFill="1" applyBorder="1"/>
    <xf numFmtId="165" fontId="0" fillId="4" borderId="1" xfId="0" applyNumberFormat="1" applyFill="1" applyBorder="1" applyAlignment="1">
      <alignment horizontal="center"/>
    </xf>
    <xf numFmtId="0" fontId="2" fillId="4" borderId="1" xfId="0" applyFont="1" applyFill="1" applyBorder="1" applyAlignment="1">
      <alignment horizontal="center"/>
    </xf>
    <xf numFmtId="0" fontId="1" fillId="4" borderId="1" xfId="0" applyFont="1" applyFill="1" applyBorder="1" applyAlignment="1">
      <alignment horizontal="center"/>
    </xf>
    <xf numFmtId="165" fontId="1" fillId="4" borderId="1" xfId="0" applyNumberFormat="1" applyFont="1" applyFill="1" applyBorder="1" applyAlignment="1">
      <alignment horizontal="center"/>
    </xf>
    <xf numFmtId="164" fontId="1" fillId="2" borderId="1" xfId="0" applyNumberFormat="1" applyFont="1" applyFill="1" applyBorder="1" applyAlignment="1">
      <alignment horizontal="center"/>
    </xf>
    <xf numFmtId="0" fontId="0" fillId="2" borderId="0" xfId="0" applyFill="1" applyAlignment="1">
      <alignment wrapText="1"/>
    </xf>
    <xf numFmtId="2" fontId="0" fillId="4" borderId="1" xfId="0" applyNumberFormat="1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0" fillId="2" borderId="0" xfId="0" applyFill="1" applyAlignment="1">
      <alignment horizontal="center"/>
    </xf>
    <xf numFmtId="0" fontId="0" fillId="7" borderId="1" xfId="0" applyFill="1" applyBorder="1" applyAlignment="1">
      <alignment horizontal="center" wrapText="1"/>
    </xf>
    <xf numFmtId="0" fontId="3" fillId="3" borderId="1" xfId="0" applyFont="1" applyFill="1" applyBorder="1" applyAlignment="1">
      <alignment horizontal="center"/>
    </xf>
    <xf numFmtId="2" fontId="2" fillId="5" borderId="5" xfId="0" applyNumberFormat="1" applyFont="1" applyFill="1" applyBorder="1" applyAlignment="1">
      <alignment horizontal="center"/>
    </xf>
    <xf numFmtId="164" fontId="2" fillId="5" borderId="5" xfId="0" applyNumberFormat="1" applyFont="1" applyFill="1" applyBorder="1" applyAlignment="1">
      <alignment horizontal="center"/>
    </xf>
    <xf numFmtId="0" fontId="0" fillId="7" borderId="6" xfId="0" applyFill="1" applyBorder="1" applyAlignment="1">
      <alignment horizontal="center" vertical="center"/>
    </xf>
    <xf numFmtId="0" fontId="0" fillId="7" borderId="7" xfId="0" applyFill="1" applyBorder="1" applyAlignment="1">
      <alignment horizontal="center" vertical="center"/>
    </xf>
    <xf numFmtId="0" fontId="0" fillId="7" borderId="8" xfId="0" applyFill="1" applyBorder="1" applyAlignment="1">
      <alignment horizontal="center" vertical="center"/>
    </xf>
    <xf numFmtId="0" fontId="0" fillId="7" borderId="9" xfId="0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353969</xdr:colOff>
      <xdr:row>5</xdr:row>
      <xdr:rowOff>20677</xdr:rowOff>
    </xdr:from>
    <xdr:to>
      <xdr:col>12</xdr:col>
      <xdr:colOff>521970</xdr:colOff>
      <xdr:row>21</xdr:row>
      <xdr:rowOff>19050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A3B60D-3914-45C1-AADC-75D5F37C2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21469" y="1087477"/>
          <a:ext cx="2088241" cy="3107333"/>
        </a:xfrm>
        <a:prstGeom prst="rect">
          <a:avLst/>
        </a:prstGeom>
      </xdr:spPr>
    </xdr:pic>
    <xdr:clientData/>
  </xdr:twoCellAnchor>
  <xdr:twoCellAnchor editAs="oneCell">
    <xdr:from>
      <xdr:col>9</xdr:col>
      <xdr:colOff>323650</xdr:colOff>
      <xdr:row>25</xdr:row>
      <xdr:rowOff>38100</xdr:rowOff>
    </xdr:from>
    <xdr:to>
      <xdr:col>12</xdr:col>
      <xdr:colOff>524862</xdr:colOff>
      <xdr:row>38</xdr:row>
      <xdr:rowOff>110490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361AAC-EFE2-4033-236D-98E7556F87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91150" y="4945380"/>
          <a:ext cx="2121452" cy="2815590"/>
        </a:xfrm>
        <a:prstGeom prst="rect">
          <a:avLst/>
        </a:prstGeom>
      </xdr:spPr>
    </xdr:pic>
    <xdr:clientData/>
  </xdr:twoCellAnchor>
  <xdr:twoCellAnchor editAs="oneCell">
    <xdr:from>
      <xdr:col>9</xdr:col>
      <xdr:colOff>335280</xdr:colOff>
      <xdr:row>45</xdr:row>
      <xdr:rowOff>30480</xdr:rowOff>
    </xdr:from>
    <xdr:to>
      <xdr:col>12</xdr:col>
      <xdr:colOff>560070</xdr:colOff>
      <xdr:row>60</xdr:row>
      <xdr:rowOff>39914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E5F8CCB-B7C8-20F6-4D08-E33517EF1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02780" y="8595360"/>
          <a:ext cx="2145030" cy="2935514"/>
        </a:xfrm>
        <a:prstGeom prst="rect">
          <a:avLst/>
        </a:prstGeom>
      </xdr:spPr>
    </xdr:pic>
    <xdr:clientData/>
  </xdr:twoCellAnchor>
  <xdr:twoCellAnchor editAs="oneCell">
    <xdr:from>
      <xdr:col>9</xdr:col>
      <xdr:colOff>289560</xdr:colOff>
      <xdr:row>65</xdr:row>
      <xdr:rowOff>49530</xdr:rowOff>
    </xdr:from>
    <xdr:to>
      <xdr:col>12</xdr:col>
      <xdr:colOff>581196</xdr:colOff>
      <xdr:row>81</xdr:row>
      <xdr:rowOff>22860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E4ECBA5-F456-0B6A-57DD-000038C87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57060" y="12637770"/>
          <a:ext cx="2211876" cy="3082290"/>
        </a:xfrm>
        <a:prstGeom prst="rect">
          <a:avLst/>
        </a:prstGeom>
      </xdr:spPr>
    </xdr:pic>
    <xdr:clientData/>
  </xdr:twoCellAnchor>
  <xdr:twoCellAnchor editAs="oneCell">
    <xdr:from>
      <xdr:col>9</xdr:col>
      <xdr:colOff>331470</xdr:colOff>
      <xdr:row>89</xdr:row>
      <xdr:rowOff>57150</xdr:rowOff>
    </xdr:from>
    <xdr:to>
      <xdr:col>12</xdr:col>
      <xdr:colOff>567690</xdr:colOff>
      <xdr:row>103</xdr:row>
      <xdr:rowOff>73838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5B3B167-C4E0-7950-0062-E966DA61E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98970" y="17400270"/>
          <a:ext cx="2156460" cy="2942768"/>
        </a:xfrm>
        <a:prstGeom prst="rect">
          <a:avLst/>
        </a:prstGeom>
      </xdr:spPr>
    </xdr:pic>
    <xdr:clientData/>
  </xdr:twoCellAnchor>
  <xdr:twoCellAnchor editAs="oneCell">
    <xdr:from>
      <xdr:col>9</xdr:col>
      <xdr:colOff>289560</xdr:colOff>
      <xdr:row>109</xdr:row>
      <xdr:rowOff>45720</xdr:rowOff>
    </xdr:from>
    <xdr:to>
      <xdr:col>12</xdr:col>
      <xdr:colOff>598170</xdr:colOff>
      <xdr:row>124</xdr:row>
      <xdr:rowOff>157850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B8F9A9-0D20-5EEB-36A7-1A9F4936A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57060" y="21412200"/>
          <a:ext cx="2228850" cy="3038210"/>
        </a:xfrm>
        <a:prstGeom prst="rect">
          <a:avLst/>
        </a:prstGeom>
      </xdr:spPr>
    </xdr:pic>
    <xdr:clientData/>
  </xdr:twoCellAnchor>
  <xdr:twoCellAnchor editAs="oneCell">
    <xdr:from>
      <xdr:col>11</xdr:col>
      <xdr:colOff>194310</xdr:colOff>
      <xdr:row>129</xdr:row>
      <xdr:rowOff>38100</xdr:rowOff>
    </xdr:from>
    <xdr:to>
      <xdr:col>14</xdr:col>
      <xdr:colOff>339090</xdr:colOff>
      <xdr:row>144</xdr:row>
      <xdr:rowOff>113735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EA3E5A3-ED43-0984-D508-A12A325DAD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41970" y="24879300"/>
          <a:ext cx="2175510" cy="3001715"/>
        </a:xfrm>
        <a:prstGeom prst="rect">
          <a:avLst/>
        </a:prstGeom>
      </xdr:spPr>
    </xdr:pic>
    <xdr:clientData/>
  </xdr:twoCellAnchor>
  <xdr:twoCellAnchor editAs="oneCell">
    <xdr:from>
      <xdr:col>9</xdr:col>
      <xdr:colOff>240029</xdr:colOff>
      <xdr:row>149</xdr:row>
      <xdr:rowOff>53340</xdr:rowOff>
    </xdr:from>
    <xdr:to>
      <xdr:col>12</xdr:col>
      <xdr:colOff>612139</xdr:colOff>
      <xdr:row>164</xdr:row>
      <xdr:rowOff>167640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DCC6086-03D9-EDB1-05E5-E6CF55C95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07529" y="28735020"/>
          <a:ext cx="2292350" cy="3040380"/>
        </a:xfrm>
        <a:prstGeom prst="rect">
          <a:avLst/>
        </a:prstGeom>
      </xdr:spPr>
    </xdr:pic>
    <xdr:clientData/>
  </xdr:twoCellAnchor>
  <xdr:twoCellAnchor editAs="oneCell">
    <xdr:from>
      <xdr:col>9</xdr:col>
      <xdr:colOff>262890</xdr:colOff>
      <xdr:row>169</xdr:row>
      <xdr:rowOff>11430</xdr:rowOff>
    </xdr:from>
    <xdr:to>
      <xdr:col>12</xdr:col>
      <xdr:colOff>476250</xdr:colOff>
      <xdr:row>185</xdr:row>
      <xdr:rowOff>59549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84D9912-6E59-CEDD-0DF0-1737E0289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30390" y="32533590"/>
          <a:ext cx="2133600" cy="3157079"/>
        </a:xfrm>
        <a:prstGeom prst="rect">
          <a:avLst/>
        </a:prstGeom>
      </xdr:spPr>
    </xdr:pic>
    <xdr:clientData/>
  </xdr:twoCellAnchor>
  <xdr:twoCellAnchor editAs="oneCell">
    <xdr:from>
      <xdr:col>11</xdr:col>
      <xdr:colOff>167640</xdr:colOff>
      <xdr:row>229</xdr:row>
      <xdr:rowOff>30480</xdr:rowOff>
    </xdr:from>
    <xdr:to>
      <xdr:col>14</xdr:col>
      <xdr:colOff>316230</xdr:colOff>
      <xdr:row>244</xdr:row>
      <xdr:rowOff>165107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ADB612-F25B-06EF-B14A-CB51188C7D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115300" y="44074080"/>
          <a:ext cx="2179320" cy="3060707"/>
        </a:xfrm>
        <a:prstGeom prst="rect">
          <a:avLst/>
        </a:prstGeom>
      </xdr:spPr>
    </xdr:pic>
    <xdr:clientData/>
  </xdr:twoCellAnchor>
  <xdr:oneCellAnchor>
    <xdr:from>
      <xdr:col>9</xdr:col>
      <xdr:colOff>262890</xdr:colOff>
      <xdr:row>249</xdr:row>
      <xdr:rowOff>11430</xdr:rowOff>
    </xdr:from>
    <xdr:ext cx="2133600" cy="3157079"/>
    <xdr:pic>
      <xdr:nvPicPr>
        <xdr:cNvPr id="7" name="Picture 6">
          <a:extLst>
            <a:ext uri="{FF2B5EF4-FFF2-40B4-BE49-F238E27FC236}">
              <a16:creationId xmlns:a16="http://schemas.microsoft.com/office/drawing/2014/main" id="{FBCB94B8-1D0C-4BC4-BF90-8B57A3837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30390" y="32533590"/>
          <a:ext cx="2133600" cy="3157079"/>
        </a:xfrm>
        <a:prstGeom prst="rect">
          <a:avLst/>
        </a:prstGeom>
      </xdr:spPr>
    </xdr:pic>
    <xdr:clientData/>
  </xdr:oneCellAnchor>
  <xdr:twoCellAnchor editAs="oneCell">
    <xdr:from>
      <xdr:col>9</xdr:col>
      <xdr:colOff>243840</xdr:colOff>
      <xdr:row>289</xdr:row>
      <xdr:rowOff>38100</xdr:rowOff>
    </xdr:from>
    <xdr:to>
      <xdr:col>12</xdr:col>
      <xdr:colOff>434340</xdr:colOff>
      <xdr:row>304</xdr:row>
      <xdr:rowOff>126779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7D6E489-43C1-8687-FF68-973191E7E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11340" y="55603140"/>
          <a:ext cx="2110740" cy="3014759"/>
        </a:xfrm>
        <a:prstGeom prst="rect">
          <a:avLst/>
        </a:prstGeom>
      </xdr:spPr>
    </xdr:pic>
    <xdr:clientData/>
  </xdr:twoCellAnchor>
  <xdr:oneCellAnchor>
    <xdr:from>
      <xdr:col>27</xdr:col>
      <xdr:colOff>110490</xdr:colOff>
      <xdr:row>78</xdr:row>
      <xdr:rowOff>68580</xdr:rowOff>
    </xdr:from>
    <xdr:ext cx="2390712" cy="2887980"/>
    <xdr:pic>
      <xdr:nvPicPr>
        <xdr:cNvPr id="11" name="Picture 10">
          <a:extLst>
            <a:ext uri="{FF2B5EF4-FFF2-40B4-BE49-F238E27FC236}">
              <a16:creationId xmlns:a16="http://schemas.microsoft.com/office/drawing/2014/main" id="{1A6FB7C2-6489-4BFB-BCDC-D6DF03138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149060" y="11742420"/>
          <a:ext cx="2390712" cy="2887980"/>
        </a:xfrm>
        <a:prstGeom prst="rect">
          <a:avLst/>
        </a:prstGeom>
      </xdr:spPr>
    </xdr:pic>
    <xdr:clientData/>
  </xdr:oneCellAnchor>
  <xdr:twoCellAnchor editAs="oneCell">
    <xdr:from>
      <xdr:col>25</xdr:col>
      <xdr:colOff>118110</xdr:colOff>
      <xdr:row>97</xdr:row>
      <xdr:rowOff>110490</xdr:rowOff>
    </xdr:from>
    <xdr:to>
      <xdr:col>29</xdr:col>
      <xdr:colOff>171677</xdr:colOff>
      <xdr:row>115</xdr:row>
      <xdr:rowOff>26980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9804627-097E-85E9-B919-624D42C60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025110" y="19465290"/>
          <a:ext cx="2613887" cy="35740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A88AB0-AB88-4ECE-BA28-D04F632CFE47}">
  <dimension ref="A1:AF307"/>
  <sheetViews>
    <sheetView tabSelected="1" zoomScaleNormal="100" workbookViewId="0">
      <selection sqref="A1:E1"/>
    </sheetView>
  </sheetViews>
  <sheetFormatPr defaultRowHeight="14.4" x14ac:dyDescent="0.55000000000000004"/>
  <cols>
    <col min="1" max="1" width="2.68359375" style="1" customWidth="1"/>
    <col min="2" max="2" width="14.7890625" style="1" customWidth="1"/>
    <col min="3" max="3" width="8.83984375" style="1"/>
    <col min="4" max="4" width="10.3125" style="1" customWidth="1"/>
    <col min="5" max="5" width="12.20703125" style="1" customWidth="1"/>
    <col min="6" max="6" width="12.89453125" style="1" customWidth="1"/>
    <col min="7" max="7" width="10.68359375" style="1" customWidth="1"/>
    <col min="8" max="8" width="9.89453125" style="1" customWidth="1"/>
    <col min="9" max="9" width="9.7890625" style="1" customWidth="1"/>
    <col min="10" max="10" width="8.83984375" style="1" customWidth="1"/>
    <col min="11" max="11" width="8.83984375" style="1"/>
    <col min="12" max="13" width="8.83984375" style="1" customWidth="1"/>
    <col min="14" max="14" width="10.3671875" style="1" customWidth="1"/>
    <col min="15" max="15" width="5" style="1" customWidth="1"/>
    <col min="16" max="16" width="2.5234375" style="1" customWidth="1"/>
    <col min="17" max="17" width="4" style="1" customWidth="1"/>
    <col min="18" max="18" width="14.3125" style="1" customWidth="1"/>
    <col min="19" max="19" width="12.68359375" style="1" customWidth="1"/>
    <col min="20" max="20" width="8.83984375" style="1"/>
    <col min="21" max="21" width="12.20703125" style="1" bestFit="1" customWidth="1"/>
    <col min="22" max="22" width="11.89453125" style="1" customWidth="1"/>
    <col min="23" max="23" width="13.578125" style="1" customWidth="1"/>
    <col min="24" max="24" width="12.26171875" style="1" bestFit="1" customWidth="1"/>
    <col min="25" max="25" width="12.20703125" style="1" bestFit="1" customWidth="1"/>
    <col min="26" max="31" width="8.83984375" style="1"/>
    <col min="32" max="32" width="2.83984375" style="1" customWidth="1"/>
    <col min="33" max="16384" width="8.83984375" style="1"/>
  </cols>
  <sheetData>
    <row r="1" spans="1:32" ht="26.4" x14ac:dyDescent="1">
      <c r="A1" s="31" t="s">
        <v>0</v>
      </c>
      <c r="B1" s="31"/>
      <c r="C1" s="31"/>
      <c r="D1" s="31"/>
      <c r="E1" s="31"/>
      <c r="G1" s="1" t="s">
        <v>30</v>
      </c>
    </row>
    <row r="3" spans="1:32" x14ac:dyDescent="0.55000000000000004">
      <c r="A3" s="15" t="s">
        <v>17</v>
      </c>
      <c r="B3" s="14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4"/>
      <c r="O3" s="14"/>
      <c r="P3" s="14"/>
      <c r="Q3" s="15" t="s">
        <v>31</v>
      </c>
      <c r="R3" s="14"/>
      <c r="S3" s="14"/>
      <c r="T3" s="14"/>
      <c r="U3" s="14"/>
      <c r="V3" s="14"/>
      <c r="W3" s="14"/>
      <c r="X3" s="14"/>
      <c r="Y3" s="14"/>
      <c r="Z3" s="14"/>
      <c r="AA3" s="14"/>
      <c r="AB3" s="14"/>
      <c r="AC3" s="14"/>
      <c r="AD3" s="14"/>
      <c r="AE3" s="14"/>
      <c r="AF3" s="14"/>
    </row>
    <row r="4" spans="1:32" x14ac:dyDescent="0.55000000000000004">
      <c r="P4" s="14"/>
      <c r="AF4" s="14"/>
    </row>
    <row r="5" spans="1:32" x14ac:dyDescent="0.55000000000000004">
      <c r="B5" s="5" t="s">
        <v>11</v>
      </c>
      <c r="C5" s="27">
        <v>1</v>
      </c>
      <c r="D5" s="27"/>
      <c r="E5" s="27"/>
      <c r="F5" s="3"/>
      <c r="K5" s="27" t="s">
        <v>16</v>
      </c>
      <c r="L5" s="27"/>
      <c r="P5" s="14"/>
      <c r="R5" s="5" t="s">
        <v>11</v>
      </c>
      <c r="S5" s="24">
        <v>16</v>
      </c>
      <c r="T5" s="25"/>
      <c r="U5" s="26"/>
      <c r="V5" s="3"/>
      <c r="AF5" s="14"/>
    </row>
    <row r="6" spans="1:32" x14ac:dyDescent="0.55000000000000004">
      <c r="B6" s="5" t="s">
        <v>12</v>
      </c>
      <c r="C6" s="27" t="s">
        <v>1</v>
      </c>
      <c r="D6" s="27"/>
      <c r="E6" s="27"/>
      <c r="P6" s="14"/>
      <c r="R6" s="5" t="s">
        <v>12</v>
      </c>
      <c r="S6" s="24" t="s">
        <v>35</v>
      </c>
      <c r="T6" s="25"/>
      <c r="U6" s="26"/>
      <c r="W6" s="4" t="s">
        <v>33</v>
      </c>
      <c r="AF6" s="14"/>
    </row>
    <row r="7" spans="1:32" x14ac:dyDescent="0.55000000000000004">
      <c r="B7" s="5" t="s">
        <v>18</v>
      </c>
      <c r="C7" s="27" t="s">
        <v>13</v>
      </c>
      <c r="D7" s="27"/>
      <c r="E7" s="27"/>
      <c r="P7" s="14"/>
      <c r="R7" s="5" t="s">
        <v>18</v>
      </c>
      <c r="S7" s="24" t="s">
        <v>32</v>
      </c>
      <c r="T7" s="25"/>
      <c r="U7" s="26"/>
      <c r="W7" s="4" t="s">
        <v>34</v>
      </c>
      <c r="AF7" s="14"/>
    </row>
    <row r="8" spans="1:32" x14ac:dyDescent="0.55000000000000004">
      <c r="B8" s="5" t="s">
        <v>19</v>
      </c>
      <c r="C8" s="28" t="s">
        <v>14</v>
      </c>
      <c r="D8" s="28"/>
      <c r="E8" s="28"/>
      <c r="N8" s="4"/>
      <c r="P8" s="14"/>
      <c r="R8" s="5" t="s">
        <v>19</v>
      </c>
      <c r="S8" s="27" t="s">
        <v>20</v>
      </c>
      <c r="T8" s="28"/>
      <c r="U8" s="28"/>
      <c r="AF8" s="14"/>
    </row>
    <row r="9" spans="1:32" x14ac:dyDescent="0.55000000000000004">
      <c r="B9" s="16" t="s">
        <v>2</v>
      </c>
      <c r="C9" s="18">
        <v>0.15</v>
      </c>
      <c r="P9" s="14"/>
      <c r="R9" s="16" t="s">
        <v>2</v>
      </c>
      <c r="S9" s="18">
        <v>0.19219</v>
      </c>
      <c r="AF9" s="14"/>
    </row>
    <row r="10" spans="1:32" ht="28.8" x14ac:dyDescent="0.55000000000000004">
      <c r="B10" s="6" t="s">
        <v>4</v>
      </c>
      <c r="C10" s="6" t="s">
        <v>5</v>
      </c>
      <c r="D10" s="6" t="s">
        <v>6</v>
      </c>
      <c r="E10" s="6" t="s">
        <v>7</v>
      </c>
      <c r="F10" s="6" t="s">
        <v>3</v>
      </c>
      <c r="G10" s="6" t="s">
        <v>8</v>
      </c>
      <c r="H10" s="6" t="s">
        <v>9</v>
      </c>
      <c r="I10" s="6" t="s">
        <v>10</v>
      </c>
      <c r="P10" s="14"/>
      <c r="R10" s="6" t="s">
        <v>4</v>
      </c>
      <c r="S10" s="6" t="s">
        <v>5</v>
      </c>
      <c r="T10" s="6" t="s">
        <v>6</v>
      </c>
      <c r="U10" s="6" t="s">
        <v>7</v>
      </c>
      <c r="V10" s="6" t="s">
        <v>3</v>
      </c>
      <c r="W10" s="6" t="s">
        <v>8</v>
      </c>
      <c r="X10" s="6" t="s">
        <v>9</v>
      </c>
      <c r="Y10" s="6" t="s">
        <v>10</v>
      </c>
      <c r="AF10" s="14"/>
    </row>
    <row r="11" spans="1:32" x14ac:dyDescent="0.55000000000000004">
      <c r="B11" s="7">
        <v>30</v>
      </c>
      <c r="C11" s="8">
        <v>1.1100000000000001</v>
      </c>
      <c r="D11" s="8">
        <v>5.8999999999999999E-3</v>
      </c>
      <c r="E11" s="9">
        <f t="shared" ref="E11:E20" si="0">D11/0.0002</f>
        <v>29.499999999999996</v>
      </c>
      <c r="F11" s="8">
        <v>1</v>
      </c>
      <c r="G11" s="10">
        <f t="shared" ref="G11:G20" si="1">E11*C11/(0.082*298)/F11</f>
        <v>1.3400311016532984</v>
      </c>
      <c r="H11" s="9">
        <f t="shared" ref="H11:H20" si="2">G11*60</f>
        <v>80.401866099197903</v>
      </c>
      <c r="I11" s="9">
        <f>H11/$C$9</f>
        <v>536.01244066131937</v>
      </c>
      <c r="P11" s="14"/>
      <c r="R11" s="7">
        <v>16</v>
      </c>
      <c r="S11" s="8">
        <v>1</v>
      </c>
      <c r="T11" s="23">
        <v>3.8273999999999999</v>
      </c>
      <c r="U11" s="9">
        <f>T11/0.0002</f>
        <v>19137</v>
      </c>
      <c r="V11" s="8">
        <v>1</v>
      </c>
      <c r="W11" s="9">
        <f>U11*S11/(0.082*298)/V11</f>
        <v>783.1478146996235</v>
      </c>
      <c r="X11" s="9">
        <f>W11*60</f>
        <v>46988.868881977411</v>
      </c>
      <c r="Y11" s="9">
        <f>X11/$S$9</f>
        <v>244491.74713552947</v>
      </c>
      <c r="AF11" s="14"/>
    </row>
    <row r="12" spans="1:32" x14ac:dyDescent="0.55000000000000004">
      <c r="B12" s="7">
        <v>30</v>
      </c>
      <c r="C12" s="8">
        <v>1.1100000000000001</v>
      </c>
      <c r="D12" s="8">
        <v>5.4000000000000003E-3</v>
      </c>
      <c r="E12" s="9">
        <f t="shared" si="0"/>
        <v>27</v>
      </c>
      <c r="F12" s="8">
        <v>1</v>
      </c>
      <c r="G12" s="10">
        <f t="shared" si="1"/>
        <v>1.2264691438860698</v>
      </c>
      <c r="H12" s="9">
        <f t="shared" si="2"/>
        <v>73.588148633164181</v>
      </c>
      <c r="I12" s="9">
        <f t="shared" ref="I12:I20" si="3">H12/$C$9</f>
        <v>490.58765755442789</v>
      </c>
      <c r="P12" s="14"/>
      <c r="R12" s="7">
        <v>16</v>
      </c>
      <c r="S12" s="8">
        <v>1</v>
      </c>
      <c r="T12" s="23">
        <v>3.8833000000000002</v>
      </c>
      <c r="U12" s="9">
        <f t="shared" ref="U12:U26" si="4">T12/0.0002</f>
        <v>19416.5</v>
      </c>
      <c r="V12" s="8">
        <v>1</v>
      </c>
      <c r="W12" s="9">
        <f t="shared" ref="W12:W26" si="5">U12*S12/(0.082*298)/V12</f>
        <v>794.58585693239479</v>
      </c>
      <c r="X12" s="9">
        <f t="shared" ref="X12:X26" si="6">W12*60</f>
        <v>47675.151415943685</v>
      </c>
      <c r="Y12" s="9">
        <f t="shared" ref="Y12:Y26" si="7">X12/$S$9</f>
        <v>248062.60167513235</v>
      </c>
      <c r="AF12" s="14"/>
    </row>
    <row r="13" spans="1:32" x14ac:dyDescent="0.55000000000000004">
      <c r="B13" s="7">
        <v>60</v>
      </c>
      <c r="C13" s="8">
        <v>1.1000000000000001</v>
      </c>
      <c r="D13" s="8">
        <v>5.4999999999999997E-3</v>
      </c>
      <c r="E13" s="9">
        <f t="shared" si="0"/>
        <v>27.499999999999996</v>
      </c>
      <c r="F13" s="8">
        <v>1</v>
      </c>
      <c r="G13" s="10">
        <f t="shared" si="1"/>
        <v>1.2379276477328531</v>
      </c>
      <c r="H13" s="9">
        <f t="shared" si="2"/>
        <v>74.275658863971188</v>
      </c>
      <c r="I13" s="9">
        <f t="shared" si="3"/>
        <v>495.17105909314125</v>
      </c>
      <c r="P13" s="14"/>
      <c r="R13" s="7">
        <v>30</v>
      </c>
      <c r="S13" s="8">
        <v>1</v>
      </c>
      <c r="T13" s="23">
        <v>2.0358999999999998</v>
      </c>
      <c r="U13" s="9">
        <f t="shared" si="4"/>
        <v>10179.499999999998</v>
      </c>
      <c r="V13" s="8">
        <v>1</v>
      </c>
      <c r="W13" s="9">
        <f t="shared" si="5"/>
        <v>416.57799967261411</v>
      </c>
      <c r="X13" s="9">
        <f t="shared" si="6"/>
        <v>24994.679980356846</v>
      </c>
      <c r="Y13" s="9">
        <f t="shared" si="7"/>
        <v>130051.92767759429</v>
      </c>
      <c r="AF13" s="14"/>
    </row>
    <row r="14" spans="1:32" x14ac:dyDescent="0.55000000000000004">
      <c r="B14" s="7">
        <v>60</v>
      </c>
      <c r="C14" s="8">
        <v>1.1000000000000001</v>
      </c>
      <c r="D14" s="8">
        <v>4.7999999999999996E-3</v>
      </c>
      <c r="E14" s="9">
        <f t="shared" si="0"/>
        <v>23.999999999999996</v>
      </c>
      <c r="F14" s="8">
        <v>1</v>
      </c>
      <c r="G14" s="10">
        <f t="shared" si="1"/>
        <v>1.0803732198395808</v>
      </c>
      <c r="H14" s="9">
        <f t="shared" si="2"/>
        <v>64.822393190374854</v>
      </c>
      <c r="I14" s="9">
        <f t="shared" si="3"/>
        <v>432.14928793583238</v>
      </c>
      <c r="P14" s="14"/>
      <c r="R14" s="7">
        <v>30</v>
      </c>
      <c r="S14" s="8">
        <v>1</v>
      </c>
      <c r="T14" s="23">
        <v>2.0327999999999999</v>
      </c>
      <c r="U14" s="9">
        <f t="shared" si="4"/>
        <v>10164</v>
      </c>
      <c r="V14" s="8">
        <v>1</v>
      </c>
      <c r="W14" s="9">
        <f t="shared" si="5"/>
        <v>415.94368963823865</v>
      </c>
      <c r="X14" s="9">
        <f t="shared" si="6"/>
        <v>24956.62137829432</v>
      </c>
      <c r="Y14" s="9">
        <f t="shared" si="7"/>
        <v>129853.90175500452</v>
      </c>
      <c r="AF14" s="14"/>
    </row>
    <row r="15" spans="1:32" x14ac:dyDescent="0.55000000000000004">
      <c r="B15" s="7">
        <v>90</v>
      </c>
      <c r="C15" s="8">
        <v>1.05</v>
      </c>
      <c r="D15" s="8">
        <v>6.1999999999999998E-3</v>
      </c>
      <c r="E15" s="9">
        <f t="shared" si="0"/>
        <v>30.999999999999996</v>
      </c>
      <c r="F15" s="8">
        <v>1</v>
      </c>
      <c r="G15" s="10">
        <f t="shared" si="1"/>
        <v>1.3320510721885741</v>
      </c>
      <c r="H15" s="9">
        <f t="shared" si="2"/>
        <v>79.92306433131445</v>
      </c>
      <c r="I15" s="9">
        <f t="shared" si="3"/>
        <v>532.82042887542968</v>
      </c>
      <c r="P15" s="14"/>
      <c r="R15" s="7">
        <v>60</v>
      </c>
      <c r="S15" s="8">
        <v>0.7</v>
      </c>
      <c r="T15" s="23">
        <v>40.97</v>
      </c>
      <c r="U15" s="9">
        <f t="shared" si="4"/>
        <v>204849.99999999997</v>
      </c>
      <c r="V15" s="8">
        <v>30</v>
      </c>
      <c r="W15" s="9">
        <f t="shared" si="5"/>
        <v>195.60620941779882</v>
      </c>
      <c r="X15" s="9">
        <f t="shared" si="6"/>
        <v>11736.37256506793</v>
      </c>
      <c r="Y15" s="9">
        <f t="shared" si="7"/>
        <v>61066.510042499242</v>
      </c>
      <c r="AF15" s="14"/>
    </row>
    <row r="16" spans="1:32" x14ac:dyDescent="0.55000000000000004">
      <c r="B16" s="7">
        <v>90</v>
      </c>
      <c r="C16" s="8">
        <v>1.05</v>
      </c>
      <c r="D16" s="8">
        <v>6.1000000000000004E-3</v>
      </c>
      <c r="E16" s="9">
        <f t="shared" si="0"/>
        <v>30.5</v>
      </c>
      <c r="F16" s="8">
        <v>1</v>
      </c>
      <c r="G16" s="10">
        <f t="shared" si="1"/>
        <v>1.3105663774758551</v>
      </c>
      <c r="H16" s="9">
        <f t="shared" si="2"/>
        <v>78.63398264855131</v>
      </c>
      <c r="I16" s="9">
        <f>H16/$C$9</f>
        <v>524.22655099034205</v>
      </c>
      <c r="P16" s="14"/>
      <c r="R16" s="7">
        <v>60</v>
      </c>
      <c r="S16" s="8">
        <v>0.7</v>
      </c>
      <c r="T16" s="23">
        <v>40.097999999999999</v>
      </c>
      <c r="U16" s="9">
        <f t="shared" si="4"/>
        <v>200489.99999999997</v>
      </c>
      <c r="V16" s="8">
        <v>30</v>
      </c>
      <c r="W16" s="9">
        <f t="shared" si="5"/>
        <v>191.44295302013418</v>
      </c>
      <c r="X16" s="9">
        <f t="shared" si="6"/>
        <v>11486.577181208051</v>
      </c>
      <c r="Y16" s="9">
        <f t="shared" si="7"/>
        <v>59766.778610791669</v>
      </c>
      <c r="AF16" s="14"/>
    </row>
    <row r="17" spans="2:32" x14ac:dyDescent="0.55000000000000004">
      <c r="B17" s="7">
        <v>120</v>
      </c>
      <c r="C17" s="8">
        <v>1.1100000000000001</v>
      </c>
      <c r="D17" s="8">
        <v>4.1999999999999997E-3</v>
      </c>
      <c r="E17" s="9">
        <f t="shared" si="0"/>
        <v>20.999999999999996</v>
      </c>
      <c r="F17" s="8">
        <v>1</v>
      </c>
      <c r="G17" s="10">
        <f t="shared" si="1"/>
        <v>0.95392044524472086</v>
      </c>
      <c r="H17" s="9">
        <f t="shared" si="2"/>
        <v>57.23522671468325</v>
      </c>
      <c r="I17" s="9">
        <f t="shared" si="3"/>
        <v>381.56817809788834</v>
      </c>
      <c r="P17" s="14"/>
      <c r="R17" s="7">
        <v>90</v>
      </c>
      <c r="S17" s="8">
        <v>1</v>
      </c>
      <c r="T17" s="23">
        <v>29.26</v>
      </c>
      <c r="U17" s="9">
        <f t="shared" si="4"/>
        <v>146300</v>
      </c>
      <c r="V17" s="8">
        <v>30</v>
      </c>
      <c r="W17" s="9">
        <f t="shared" si="5"/>
        <v>199.56894199814482</v>
      </c>
      <c r="X17" s="9">
        <f t="shared" si="6"/>
        <v>11974.136519888689</v>
      </c>
      <c r="Y17" s="9">
        <f t="shared" si="7"/>
        <v>62303.639730936513</v>
      </c>
      <c r="AF17" s="14"/>
    </row>
    <row r="18" spans="2:32" x14ac:dyDescent="0.55000000000000004">
      <c r="B18" s="7">
        <v>120</v>
      </c>
      <c r="C18" s="8">
        <v>1.1100000000000001</v>
      </c>
      <c r="D18" s="8">
        <v>3.2000000000000002E-3</v>
      </c>
      <c r="E18" s="9">
        <f t="shared" si="0"/>
        <v>16</v>
      </c>
      <c r="F18" s="8">
        <v>1</v>
      </c>
      <c r="G18" s="10">
        <f t="shared" si="1"/>
        <v>0.72679652971026365</v>
      </c>
      <c r="H18" s="9">
        <f t="shared" si="2"/>
        <v>43.60779178261582</v>
      </c>
      <c r="I18" s="9">
        <f t="shared" si="3"/>
        <v>290.71861188410548</v>
      </c>
      <c r="N18" s="3"/>
      <c r="P18" s="14"/>
      <c r="R18" s="7">
        <v>90</v>
      </c>
      <c r="S18" s="8">
        <v>1</v>
      </c>
      <c r="T18" s="23">
        <v>29.69</v>
      </c>
      <c r="U18" s="9">
        <f t="shared" si="4"/>
        <v>148450</v>
      </c>
      <c r="V18" s="8">
        <v>30</v>
      </c>
      <c r="W18" s="9">
        <f t="shared" si="5"/>
        <v>202.50177333988103</v>
      </c>
      <c r="X18" s="9">
        <f t="shared" si="6"/>
        <v>12150.106400392862</v>
      </c>
      <c r="Y18" s="9">
        <f t="shared" si="7"/>
        <v>63219.243459039819</v>
      </c>
      <c r="AF18" s="14"/>
    </row>
    <row r="19" spans="2:32" x14ac:dyDescent="0.55000000000000004">
      <c r="B19" s="7">
        <v>180</v>
      </c>
      <c r="C19" s="8">
        <v>1.1000000000000001</v>
      </c>
      <c r="D19" s="8">
        <v>3.0999999999999999E-3</v>
      </c>
      <c r="E19" s="9">
        <f t="shared" si="0"/>
        <v>15.499999999999998</v>
      </c>
      <c r="F19" s="8">
        <v>1</v>
      </c>
      <c r="G19" s="10">
        <f t="shared" si="1"/>
        <v>0.69774103781306274</v>
      </c>
      <c r="H19" s="9">
        <f t="shared" si="2"/>
        <v>41.864462268783761</v>
      </c>
      <c r="I19" s="9">
        <f t="shared" si="3"/>
        <v>279.09641512522506</v>
      </c>
      <c r="P19" s="14"/>
      <c r="R19" s="7">
        <v>110</v>
      </c>
      <c r="S19" s="8">
        <v>0.7</v>
      </c>
      <c r="T19" s="23">
        <v>4.4886999999999997</v>
      </c>
      <c r="U19" s="9">
        <f t="shared" si="4"/>
        <v>22443.499999999996</v>
      </c>
      <c r="V19" s="8">
        <v>2</v>
      </c>
      <c r="W19" s="9">
        <f t="shared" si="5"/>
        <v>321.46116385660497</v>
      </c>
      <c r="X19" s="9">
        <f t="shared" si="6"/>
        <v>19287.669831396299</v>
      </c>
      <c r="Y19" s="9">
        <f t="shared" si="7"/>
        <v>100357.30179195743</v>
      </c>
      <c r="AF19" s="14"/>
    </row>
    <row r="20" spans="2:32" x14ac:dyDescent="0.55000000000000004">
      <c r="B20" s="7">
        <v>180</v>
      </c>
      <c r="C20" s="8">
        <v>1.1000000000000001</v>
      </c>
      <c r="D20" s="8">
        <v>4.1000000000000003E-3</v>
      </c>
      <c r="E20" s="9">
        <f t="shared" si="0"/>
        <v>20.5</v>
      </c>
      <c r="F20" s="8">
        <v>1</v>
      </c>
      <c r="G20" s="10">
        <f t="shared" si="1"/>
        <v>0.92281879194630878</v>
      </c>
      <c r="H20" s="9">
        <f t="shared" si="2"/>
        <v>55.369127516778526</v>
      </c>
      <c r="I20" s="9">
        <f t="shared" si="3"/>
        <v>369.1275167785235</v>
      </c>
      <c r="P20" s="14"/>
      <c r="R20" s="7">
        <v>110</v>
      </c>
      <c r="S20" s="8">
        <v>0.7</v>
      </c>
      <c r="T20" s="23">
        <v>4.3742999999999999</v>
      </c>
      <c r="U20" s="9">
        <f t="shared" si="4"/>
        <v>21871.5</v>
      </c>
      <c r="V20" s="8">
        <v>2</v>
      </c>
      <c r="W20" s="9">
        <f t="shared" si="5"/>
        <v>313.26833360615484</v>
      </c>
      <c r="X20" s="9">
        <f t="shared" si="6"/>
        <v>18796.100016369292</v>
      </c>
      <c r="Y20" s="9">
        <f t="shared" si="7"/>
        <v>97799.573424055838</v>
      </c>
      <c r="AF20" s="14"/>
    </row>
    <row r="21" spans="2:32" x14ac:dyDescent="0.55000000000000004">
      <c r="H21" s="12" t="s">
        <v>15</v>
      </c>
      <c r="I21" s="13">
        <f>AVERAGE(I11:I20)</f>
        <v>433.14781469962355</v>
      </c>
      <c r="P21" s="14"/>
      <c r="R21" s="7">
        <v>130</v>
      </c>
      <c r="S21" s="8">
        <v>0.75</v>
      </c>
      <c r="T21" s="23">
        <v>1.66</v>
      </c>
      <c r="U21" s="9">
        <f t="shared" si="4"/>
        <v>8300</v>
      </c>
      <c r="V21" s="8">
        <v>1</v>
      </c>
      <c r="W21" s="9">
        <f t="shared" si="5"/>
        <v>254.74709445081029</v>
      </c>
      <c r="X21" s="9">
        <f t="shared" si="6"/>
        <v>15284.825667048617</v>
      </c>
      <c r="Y21" s="9">
        <f t="shared" si="7"/>
        <v>79529.76568525219</v>
      </c>
      <c r="AF21" s="14"/>
    </row>
    <row r="22" spans="2:32" x14ac:dyDescent="0.55000000000000004">
      <c r="M22" s="2"/>
      <c r="P22" s="14"/>
      <c r="R22" s="7">
        <v>130</v>
      </c>
      <c r="S22" s="8">
        <v>0.75</v>
      </c>
      <c r="T22" s="23">
        <v>1.71</v>
      </c>
      <c r="U22" s="9">
        <f t="shared" si="4"/>
        <v>8550</v>
      </c>
      <c r="V22" s="8">
        <v>1</v>
      </c>
      <c r="W22" s="9">
        <f t="shared" si="5"/>
        <v>262.42019970535279</v>
      </c>
      <c r="X22" s="9">
        <f t="shared" si="6"/>
        <v>15745.211982321167</v>
      </c>
      <c r="Y22" s="9">
        <f t="shared" si="7"/>
        <v>81925.2405552899</v>
      </c>
      <c r="AF22" s="14"/>
    </row>
    <row r="23" spans="2:32" x14ac:dyDescent="0.55000000000000004">
      <c r="M23" s="2"/>
      <c r="P23" s="14"/>
      <c r="R23" s="7">
        <v>150</v>
      </c>
      <c r="S23" s="8">
        <v>0.63</v>
      </c>
      <c r="T23" s="23">
        <v>21.13</v>
      </c>
      <c r="U23" s="9">
        <f t="shared" si="4"/>
        <v>105649.99999999999</v>
      </c>
      <c r="V23" s="8">
        <v>15</v>
      </c>
      <c r="W23" s="9">
        <f t="shared" si="5"/>
        <v>181.58863971190041</v>
      </c>
      <c r="X23" s="9">
        <f t="shared" si="6"/>
        <v>10895.318382714026</v>
      </c>
      <c r="Y23" s="9">
        <f t="shared" si="7"/>
        <v>56690.350084364567</v>
      </c>
      <c r="AF23" s="14"/>
    </row>
    <row r="24" spans="2:32" x14ac:dyDescent="0.55000000000000004">
      <c r="P24" s="14"/>
      <c r="R24" s="7">
        <v>150</v>
      </c>
      <c r="S24" s="8">
        <v>0.63</v>
      </c>
      <c r="T24" s="23">
        <v>21.64</v>
      </c>
      <c r="U24" s="9">
        <f t="shared" si="4"/>
        <v>108200</v>
      </c>
      <c r="V24" s="8">
        <v>15</v>
      </c>
      <c r="W24" s="9">
        <f t="shared" si="5"/>
        <v>185.97151743329513</v>
      </c>
      <c r="X24" s="9">
        <f t="shared" si="6"/>
        <v>11158.291045997708</v>
      </c>
      <c r="Y24" s="9">
        <f t="shared" si="7"/>
        <v>58058.645330130123</v>
      </c>
      <c r="AF24" s="14"/>
    </row>
    <row r="25" spans="2:32" x14ac:dyDescent="0.55000000000000004">
      <c r="B25" s="5" t="s">
        <v>11</v>
      </c>
      <c r="C25" s="27">
        <v>2</v>
      </c>
      <c r="D25" s="27"/>
      <c r="E25" s="27"/>
      <c r="F25" s="3"/>
      <c r="K25" s="27" t="s">
        <v>16</v>
      </c>
      <c r="L25" s="27"/>
      <c r="P25" s="14"/>
      <c r="R25" s="7">
        <v>210</v>
      </c>
      <c r="S25" s="8">
        <v>0.7</v>
      </c>
      <c r="T25" s="23">
        <v>1.61</v>
      </c>
      <c r="U25" s="9">
        <f t="shared" si="4"/>
        <v>8050</v>
      </c>
      <c r="V25" s="8">
        <v>1</v>
      </c>
      <c r="W25" s="9">
        <f t="shared" si="5"/>
        <v>230.60238991651661</v>
      </c>
      <c r="X25" s="9">
        <f t="shared" si="6"/>
        <v>13836.143394990997</v>
      </c>
      <c r="Y25" s="9">
        <f t="shared" si="7"/>
        <v>71992.004760866839</v>
      </c>
      <c r="AF25" s="14"/>
    </row>
    <row r="26" spans="2:32" x14ac:dyDescent="0.55000000000000004">
      <c r="B26" s="5" t="s">
        <v>12</v>
      </c>
      <c r="C26" s="27" t="s">
        <v>1</v>
      </c>
      <c r="D26" s="27"/>
      <c r="E26" s="27"/>
      <c r="P26" s="14"/>
      <c r="R26" s="7">
        <v>210</v>
      </c>
      <c r="S26" s="8">
        <v>0.7</v>
      </c>
      <c r="T26" s="23">
        <v>1.7</v>
      </c>
      <c r="U26" s="9">
        <f t="shared" si="4"/>
        <v>8500</v>
      </c>
      <c r="V26" s="8">
        <v>1</v>
      </c>
      <c r="W26" s="9">
        <f t="shared" si="5"/>
        <v>243.49320674414798</v>
      </c>
      <c r="X26" s="9">
        <f t="shared" si="6"/>
        <v>14609.59240464888</v>
      </c>
      <c r="Y26" s="9">
        <f t="shared" si="7"/>
        <v>76016.40254253021</v>
      </c>
      <c r="AF26" s="14"/>
    </row>
    <row r="27" spans="2:32" x14ac:dyDescent="0.55000000000000004">
      <c r="B27" s="5" t="s">
        <v>18</v>
      </c>
      <c r="C27" s="27" t="s">
        <v>13</v>
      </c>
      <c r="D27" s="27"/>
      <c r="E27" s="27"/>
      <c r="P27" s="14"/>
      <c r="V27" s="11"/>
      <c r="X27" s="32" t="s">
        <v>15</v>
      </c>
      <c r="Y27" s="33">
        <f>AVERAGE(Y11:Y26)</f>
        <v>101324.10214131093</v>
      </c>
      <c r="AF27" s="14"/>
    </row>
    <row r="28" spans="2:32" x14ac:dyDescent="0.55000000000000004">
      <c r="B28" s="5" t="s">
        <v>19</v>
      </c>
      <c r="C28" s="27" t="s">
        <v>20</v>
      </c>
      <c r="D28" s="28"/>
      <c r="E28" s="28"/>
      <c r="N28" s="4"/>
      <c r="P28" s="14"/>
      <c r="AF28" s="14"/>
    </row>
    <row r="29" spans="2:32" x14ac:dyDescent="0.55000000000000004">
      <c r="B29" s="16" t="s">
        <v>2</v>
      </c>
      <c r="C29" s="18">
        <v>0.15</v>
      </c>
      <c r="P29" s="14"/>
      <c r="AF29" s="14"/>
    </row>
    <row r="30" spans="2:32" ht="28.8" x14ac:dyDescent="0.55000000000000004">
      <c r="B30" s="6" t="s">
        <v>4</v>
      </c>
      <c r="C30" s="6" t="s">
        <v>5</v>
      </c>
      <c r="D30" s="6" t="s">
        <v>6</v>
      </c>
      <c r="E30" s="6" t="s">
        <v>7</v>
      </c>
      <c r="F30" s="6" t="s">
        <v>3</v>
      </c>
      <c r="G30" s="6" t="s">
        <v>8</v>
      </c>
      <c r="H30" s="6" t="s">
        <v>9</v>
      </c>
      <c r="I30" s="6" t="s">
        <v>10</v>
      </c>
      <c r="P30" s="14"/>
      <c r="R30" s="5" t="s">
        <v>11</v>
      </c>
      <c r="S30" s="24">
        <v>17</v>
      </c>
      <c r="T30" s="25"/>
      <c r="U30" s="26"/>
      <c r="V30" s="3"/>
      <c r="AF30" s="14"/>
    </row>
    <row r="31" spans="2:32" x14ac:dyDescent="0.55000000000000004">
      <c r="B31" s="7">
        <v>30</v>
      </c>
      <c r="C31" s="8">
        <v>1.22</v>
      </c>
      <c r="D31" s="17">
        <v>6.4399999999999999E-2</v>
      </c>
      <c r="E31" s="9">
        <f t="shared" ref="E31:E40" si="8">D31/0.0002</f>
        <v>322</v>
      </c>
      <c r="F31" s="8">
        <v>1</v>
      </c>
      <c r="G31" s="9">
        <f t="shared" ref="G31:G40" si="9">E31*C31/(0.082*298)/F31</f>
        <v>16.076280897037158</v>
      </c>
      <c r="H31" s="9">
        <f t="shared" ref="H31:H40" si="10">G31*60</f>
        <v>964.57685382222951</v>
      </c>
      <c r="I31" s="9">
        <f>H31/$C$29</f>
        <v>6430.5123588148635</v>
      </c>
      <c r="P31" s="14"/>
      <c r="R31" s="5" t="s">
        <v>12</v>
      </c>
      <c r="S31" s="24" t="s">
        <v>35</v>
      </c>
      <c r="T31" s="25"/>
      <c r="U31" s="26"/>
      <c r="W31" s="4"/>
      <c r="AF31" s="14"/>
    </row>
    <row r="32" spans="2:32" x14ac:dyDescent="0.55000000000000004">
      <c r="B32" s="7">
        <v>30</v>
      </c>
      <c r="C32" s="8">
        <v>1.22</v>
      </c>
      <c r="D32" s="17">
        <v>6.6299999999999998E-2</v>
      </c>
      <c r="E32" s="9">
        <f t="shared" si="8"/>
        <v>331.5</v>
      </c>
      <c r="F32" s="8">
        <v>1</v>
      </c>
      <c r="G32" s="9">
        <f t="shared" si="9"/>
        <v>16.550581109837946</v>
      </c>
      <c r="H32" s="9">
        <f t="shared" si="10"/>
        <v>993.03486659027681</v>
      </c>
      <c r="I32" s="9">
        <f t="shared" ref="I32:I40" si="11">H32/$C$29</f>
        <v>6620.2324439351787</v>
      </c>
      <c r="P32" s="14"/>
      <c r="R32" s="5" t="s">
        <v>18</v>
      </c>
      <c r="S32" s="24" t="s">
        <v>32</v>
      </c>
      <c r="T32" s="25"/>
      <c r="U32" s="26"/>
      <c r="W32" s="4"/>
      <c r="AF32" s="14"/>
    </row>
    <row r="33" spans="2:32" x14ac:dyDescent="0.55000000000000004">
      <c r="B33" s="7">
        <v>60</v>
      </c>
      <c r="C33" s="8">
        <v>1.21</v>
      </c>
      <c r="D33" s="17">
        <v>7.0499999999999993E-2</v>
      </c>
      <c r="E33" s="9">
        <f t="shared" si="8"/>
        <v>352.49999999999994</v>
      </c>
      <c r="F33" s="8">
        <v>1</v>
      </c>
      <c r="G33" s="9">
        <f t="shared" si="9"/>
        <v>17.454779833033225</v>
      </c>
      <c r="H33" s="9">
        <f t="shared" si="10"/>
        <v>1047.2867899819935</v>
      </c>
      <c r="I33" s="9">
        <f t="shared" si="11"/>
        <v>6981.9119332132905</v>
      </c>
      <c r="P33" s="14"/>
      <c r="R33" s="5" t="s">
        <v>19</v>
      </c>
      <c r="S33" s="27" t="s">
        <v>20</v>
      </c>
      <c r="T33" s="28"/>
      <c r="U33" s="28"/>
      <c r="AF33" s="14"/>
    </row>
    <row r="34" spans="2:32" x14ac:dyDescent="0.55000000000000004">
      <c r="B34" s="7">
        <v>60</v>
      </c>
      <c r="C34" s="8">
        <v>1.21</v>
      </c>
      <c r="D34" s="17">
        <v>6.8599999999999994E-2</v>
      </c>
      <c r="E34" s="9">
        <f t="shared" si="8"/>
        <v>342.99999999999994</v>
      </c>
      <c r="F34" s="8">
        <v>1</v>
      </c>
      <c r="G34" s="9">
        <f t="shared" si="9"/>
        <v>16.984367326894741</v>
      </c>
      <c r="H34" s="9">
        <f t="shared" si="10"/>
        <v>1019.0620396136844</v>
      </c>
      <c r="I34" s="9">
        <f t="shared" si="11"/>
        <v>6793.7469307578967</v>
      </c>
      <c r="P34" s="14"/>
      <c r="R34" s="16" t="s">
        <v>2</v>
      </c>
      <c r="S34" s="18">
        <v>0.19219</v>
      </c>
      <c r="AF34" s="14"/>
    </row>
    <row r="35" spans="2:32" ht="28.8" x14ac:dyDescent="0.55000000000000004">
      <c r="B35" s="7">
        <v>90</v>
      </c>
      <c r="C35" s="8">
        <v>1.22</v>
      </c>
      <c r="D35" s="17">
        <v>6.2300000000000001E-2</v>
      </c>
      <c r="E35" s="9">
        <f t="shared" si="8"/>
        <v>311.5</v>
      </c>
      <c r="F35" s="8">
        <v>1</v>
      </c>
      <c r="G35" s="9">
        <f t="shared" si="9"/>
        <v>15.552054346046814</v>
      </c>
      <c r="H35" s="9">
        <f t="shared" si="10"/>
        <v>933.12326076280885</v>
      </c>
      <c r="I35" s="9">
        <f t="shared" si="11"/>
        <v>6220.8217384187255</v>
      </c>
      <c r="P35" s="14"/>
      <c r="R35" s="6" t="s">
        <v>4</v>
      </c>
      <c r="S35" s="6" t="s">
        <v>5</v>
      </c>
      <c r="T35" s="6" t="s">
        <v>6</v>
      </c>
      <c r="U35" s="6" t="s">
        <v>7</v>
      </c>
      <c r="V35" s="6" t="s">
        <v>3</v>
      </c>
      <c r="W35" s="6" t="s">
        <v>8</v>
      </c>
      <c r="X35" s="6" t="s">
        <v>9</v>
      </c>
      <c r="Y35" s="6" t="s">
        <v>10</v>
      </c>
      <c r="AF35" s="14"/>
    </row>
    <row r="36" spans="2:32" x14ac:dyDescent="0.55000000000000004">
      <c r="B36" s="7">
        <v>90</v>
      </c>
      <c r="C36" s="8">
        <v>1.22</v>
      </c>
      <c r="D36" s="17">
        <v>6.0699999999999997E-2</v>
      </c>
      <c r="E36" s="9">
        <f t="shared" si="8"/>
        <v>303.49999999999994</v>
      </c>
      <c r="F36" s="8">
        <v>1</v>
      </c>
      <c r="G36" s="9">
        <f t="shared" si="9"/>
        <v>15.152643640530362</v>
      </c>
      <c r="H36" s="9">
        <f t="shared" si="10"/>
        <v>909.15861843182176</v>
      </c>
      <c r="I36" s="9">
        <f t="shared" si="11"/>
        <v>6061.0574562121456</v>
      </c>
      <c r="P36" s="14"/>
      <c r="R36" s="7">
        <v>16</v>
      </c>
      <c r="S36" s="8">
        <v>1.54</v>
      </c>
      <c r="T36" s="23">
        <v>0.47789999999999999</v>
      </c>
      <c r="U36" s="9">
        <f>T36/0.0002</f>
        <v>2389.5</v>
      </c>
      <c r="V36" s="8">
        <v>1</v>
      </c>
      <c r="W36" s="9">
        <f>U36*S36/(0.082*298)/V36</f>
        <v>150.5905221803896</v>
      </c>
      <c r="X36" s="9">
        <f>W36*60</f>
        <v>9035.4313308233759</v>
      </c>
      <c r="Y36" s="9">
        <f>X36/$S$34</f>
        <v>47013.014885391414</v>
      </c>
      <c r="AF36" s="14"/>
    </row>
    <row r="37" spans="2:32" x14ac:dyDescent="0.55000000000000004">
      <c r="B37" s="7">
        <v>120</v>
      </c>
      <c r="C37" s="8">
        <v>1.1000000000000001</v>
      </c>
      <c r="D37" s="17">
        <v>0.06</v>
      </c>
      <c r="E37" s="9">
        <f t="shared" si="8"/>
        <v>300</v>
      </c>
      <c r="F37" s="8">
        <v>1</v>
      </c>
      <c r="G37" s="9">
        <f t="shared" si="9"/>
        <v>13.504665247994762</v>
      </c>
      <c r="H37" s="9">
        <f t="shared" si="10"/>
        <v>810.27991487968575</v>
      </c>
      <c r="I37" s="9">
        <f t="shared" si="11"/>
        <v>5401.866099197905</v>
      </c>
      <c r="P37" s="14"/>
      <c r="R37" s="7">
        <v>16</v>
      </c>
      <c r="S37" s="8">
        <v>1.54</v>
      </c>
      <c r="T37" s="23">
        <v>0.43859999999999999</v>
      </c>
      <c r="U37" s="9">
        <f t="shared" ref="U37:U53" si="12">T37/0.0002</f>
        <v>2193</v>
      </c>
      <c r="V37" s="8">
        <v>1</v>
      </c>
      <c r="W37" s="9">
        <f t="shared" ref="W37:W53" si="13">U37*S37/(0.082*298)/V37</f>
        <v>138.20674414797841</v>
      </c>
      <c r="X37" s="9">
        <f t="shared" ref="X37:X53" si="14">W37*60</f>
        <v>8292.4046488787044</v>
      </c>
      <c r="Y37" s="9">
        <f t="shared" ref="Y37:Y53" si="15">X37/$S$34</f>
        <v>43146.910083140145</v>
      </c>
      <c r="AF37" s="14"/>
    </row>
    <row r="38" spans="2:32" x14ac:dyDescent="0.55000000000000004">
      <c r="B38" s="7">
        <v>120</v>
      </c>
      <c r="C38" s="8">
        <v>1.1000000000000001</v>
      </c>
      <c r="D38" s="17">
        <v>5.9799999999999999E-2</v>
      </c>
      <c r="E38" s="9">
        <f t="shared" si="8"/>
        <v>299</v>
      </c>
      <c r="F38" s="8">
        <v>1</v>
      </c>
      <c r="G38" s="9">
        <f t="shared" si="9"/>
        <v>13.459649697168114</v>
      </c>
      <c r="H38" s="9">
        <f t="shared" si="10"/>
        <v>807.57898183008683</v>
      </c>
      <c r="I38" s="9">
        <f t="shared" si="11"/>
        <v>5383.8598788672462</v>
      </c>
      <c r="N38" s="3"/>
      <c r="P38" s="14"/>
      <c r="R38" s="7">
        <v>30</v>
      </c>
      <c r="S38" s="8">
        <v>1.34</v>
      </c>
      <c r="T38" s="23">
        <v>0.51370000000000005</v>
      </c>
      <c r="U38" s="9">
        <f t="shared" si="12"/>
        <v>2568.5</v>
      </c>
      <c r="V38" s="8">
        <v>1</v>
      </c>
      <c r="W38" s="9">
        <f t="shared" si="13"/>
        <v>140.84915698150272</v>
      </c>
      <c r="X38" s="9">
        <f t="shared" si="14"/>
        <v>8450.9494188901626</v>
      </c>
      <c r="Y38" s="9">
        <f t="shared" si="15"/>
        <v>43971.847749051267</v>
      </c>
      <c r="AF38" s="14"/>
    </row>
    <row r="39" spans="2:32" x14ac:dyDescent="0.55000000000000004">
      <c r="B39" s="7">
        <v>180</v>
      </c>
      <c r="C39" s="8">
        <v>1.1000000000000001</v>
      </c>
      <c r="D39" s="17">
        <v>5.5500000000000001E-2</v>
      </c>
      <c r="E39" s="9">
        <f t="shared" si="8"/>
        <v>277.5</v>
      </c>
      <c r="F39" s="8">
        <v>1</v>
      </c>
      <c r="G39" s="9">
        <f t="shared" si="9"/>
        <v>12.491815354395154</v>
      </c>
      <c r="H39" s="9">
        <f t="shared" si="10"/>
        <v>749.50892126370923</v>
      </c>
      <c r="I39" s="9">
        <f t="shared" si="11"/>
        <v>4996.7261417580621</v>
      </c>
      <c r="P39" s="14"/>
      <c r="R39" s="7">
        <v>30</v>
      </c>
      <c r="S39" s="8">
        <v>1.34</v>
      </c>
      <c r="T39" s="23">
        <v>0.51849999999999996</v>
      </c>
      <c r="U39" s="9">
        <f t="shared" si="12"/>
        <v>2592.4999999999995</v>
      </c>
      <c r="V39" s="8">
        <v>1</v>
      </c>
      <c r="W39" s="9">
        <f t="shared" si="13"/>
        <v>142.16524799476181</v>
      </c>
      <c r="X39" s="9">
        <f t="shared" si="14"/>
        <v>8529.914879685708</v>
      </c>
      <c r="Y39" s="9">
        <f t="shared" si="15"/>
        <v>44382.719598760123</v>
      </c>
      <c r="AF39" s="14"/>
    </row>
    <row r="40" spans="2:32" x14ac:dyDescent="0.55000000000000004">
      <c r="B40" s="7">
        <v>180</v>
      </c>
      <c r="C40" s="8">
        <v>1.1000000000000001</v>
      </c>
      <c r="D40" s="17">
        <v>5.4899999999999997E-2</v>
      </c>
      <c r="E40" s="9">
        <f t="shared" si="8"/>
        <v>274.5</v>
      </c>
      <c r="F40" s="8">
        <v>1</v>
      </c>
      <c r="G40" s="9">
        <f t="shared" si="9"/>
        <v>12.356768701915209</v>
      </c>
      <c r="H40" s="9">
        <f t="shared" si="10"/>
        <v>741.40612211491259</v>
      </c>
      <c r="I40" s="9">
        <f t="shared" si="11"/>
        <v>4942.7074807660838</v>
      </c>
      <c r="P40" s="14"/>
      <c r="R40" s="7">
        <v>65</v>
      </c>
      <c r="S40" s="8">
        <v>1.41</v>
      </c>
      <c r="T40" s="23">
        <v>0.49080000000000001</v>
      </c>
      <c r="U40" s="9">
        <f t="shared" si="12"/>
        <v>2454</v>
      </c>
      <c r="V40" s="8">
        <v>1</v>
      </c>
      <c r="W40" s="9">
        <f t="shared" si="13"/>
        <v>141.60009821574727</v>
      </c>
      <c r="X40" s="9">
        <f t="shared" si="14"/>
        <v>8496.0058929448351</v>
      </c>
      <c r="Y40" s="9">
        <f t="shared" si="15"/>
        <v>44206.284889665614</v>
      </c>
      <c r="AF40" s="14"/>
    </row>
    <row r="41" spans="2:32" x14ac:dyDescent="0.55000000000000004">
      <c r="F41" s="11"/>
      <c r="H41" s="12" t="s">
        <v>15</v>
      </c>
      <c r="I41" s="13">
        <f>AVERAGE(I31:I40)</f>
        <v>5983.3442461941395</v>
      </c>
      <c r="P41" s="14"/>
      <c r="R41" s="7">
        <v>65</v>
      </c>
      <c r="S41" s="8">
        <v>1.41</v>
      </c>
      <c r="T41" s="23">
        <v>0.45500000000000002</v>
      </c>
      <c r="U41" s="9">
        <f t="shared" si="12"/>
        <v>2275</v>
      </c>
      <c r="V41" s="8">
        <v>1</v>
      </c>
      <c r="W41" s="9">
        <f t="shared" si="13"/>
        <v>131.27148469471271</v>
      </c>
      <c r="X41" s="9">
        <f t="shared" si="14"/>
        <v>7876.289081682763</v>
      </c>
      <c r="Y41" s="9">
        <f t="shared" si="15"/>
        <v>40981.784076605247</v>
      </c>
      <c r="AF41" s="14"/>
    </row>
    <row r="42" spans="2:32" x14ac:dyDescent="0.55000000000000004">
      <c r="M42" s="2"/>
      <c r="P42" s="14"/>
      <c r="R42" s="7">
        <v>65</v>
      </c>
      <c r="S42" s="8">
        <v>1.42</v>
      </c>
      <c r="T42" s="23">
        <v>0.498</v>
      </c>
      <c r="U42" s="9">
        <f t="shared" si="12"/>
        <v>2490</v>
      </c>
      <c r="V42" s="8">
        <v>1</v>
      </c>
      <c r="W42" s="9">
        <f t="shared" si="13"/>
        <v>144.69634964806022</v>
      </c>
      <c r="X42" s="9">
        <f t="shared" si="14"/>
        <v>8681.780978883613</v>
      </c>
      <c r="Y42" s="9">
        <f t="shared" si="15"/>
        <v>45172.906909223231</v>
      </c>
      <c r="AF42" s="14"/>
    </row>
    <row r="43" spans="2:32" x14ac:dyDescent="0.55000000000000004">
      <c r="M43" s="2"/>
      <c r="P43" s="14"/>
      <c r="R43" s="7">
        <v>95</v>
      </c>
      <c r="S43" s="8">
        <v>1.41</v>
      </c>
      <c r="T43" s="23">
        <v>0.49320000000000003</v>
      </c>
      <c r="U43" s="9">
        <f t="shared" si="12"/>
        <v>2466</v>
      </c>
      <c r="V43" s="8">
        <v>1</v>
      </c>
      <c r="W43" s="9">
        <f t="shared" si="13"/>
        <v>142.29251923391718</v>
      </c>
      <c r="X43" s="9">
        <f t="shared" si="14"/>
        <v>8537.5511540350308</v>
      </c>
      <c r="Y43" s="9">
        <f t="shared" si="15"/>
        <v>44422.452541937826</v>
      </c>
      <c r="AF43" s="14"/>
    </row>
    <row r="44" spans="2:32" x14ac:dyDescent="0.55000000000000004">
      <c r="P44" s="14"/>
      <c r="R44" s="7">
        <v>95</v>
      </c>
      <c r="S44" s="8">
        <v>1.41</v>
      </c>
      <c r="T44" s="23">
        <v>0.46760000000000002</v>
      </c>
      <c r="U44" s="9">
        <f t="shared" si="12"/>
        <v>2338</v>
      </c>
      <c r="V44" s="8">
        <v>1</v>
      </c>
      <c r="W44" s="9">
        <f t="shared" si="13"/>
        <v>134.90669504010475</v>
      </c>
      <c r="X44" s="9">
        <f t="shared" si="14"/>
        <v>8094.401702406285</v>
      </c>
      <c r="Y44" s="9">
        <f t="shared" si="15"/>
        <v>42116.664251034315</v>
      </c>
      <c r="AF44" s="14"/>
    </row>
    <row r="45" spans="2:32" x14ac:dyDescent="0.55000000000000004">
      <c r="B45" s="5" t="s">
        <v>11</v>
      </c>
      <c r="C45" s="27">
        <v>3</v>
      </c>
      <c r="D45" s="27"/>
      <c r="E45" s="27"/>
      <c r="F45" s="3"/>
      <c r="K45" s="27" t="s">
        <v>16</v>
      </c>
      <c r="L45" s="27"/>
      <c r="P45" s="14"/>
      <c r="R45" s="7">
        <v>95</v>
      </c>
      <c r="S45" s="8">
        <v>1.41</v>
      </c>
      <c r="T45" s="23">
        <v>0.48709999999999998</v>
      </c>
      <c r="U45" s="9">
        <f t="shared" si="12"/>
        <v>2435.4999999999995</v>
      </c>
      <c r="V45" s="8">
        <v>1</v>
      </c>
      <c r="W45" s="9">
        <f t="shared" si="13"/>
        <v>140.53261581273529</v>
      </c>
      <c r="X45" s="9">
        <f t="shared" si="14"/>
        <v>8431.9569487641165</v>
      </c>
      <c r="Y45" s="9">
        <f t="shared" si="15"/>
        <v>43873.026425745964</v>
      </c>
      <c r="AF45" s="14"/>
    </row>
    <row r="46" spans="2:32" x14ac:dyDescent="0.55000000000000004">
      <c r="B46" s="5" t="s">
        <v>12</v>
      </c>
      <c r="C46" s="27" t="s">
        <v>1</v>
      </c>
      <c r="D46" s="27"/>
      <c r="E46" s="27"/>
      <c r="P46" s="14"/>
      <c r="R46" s="7">
        <v>158</v>
      </c>
      <c r="S46" s="8">
        <v>1.42</v>
      </c>
      <c r="T46" s="23">
        <v>25.350200000000001</v>
      </c>
      <c r="U46" s="9">
        <f t="shared" si="12"/>
        <v>126751</v>
      </c>
      <c r="V46" s="8">
        <v>63</v>
      </c>
      <c r="W46" s="9">
        <f t="shared" si="13"/>
        <v>116.91468741149539</v>
      </c>
      <c r="X46" s="9">
        <f t="shared" si="14"/>
        <v>7014.8812446897236</v>
      </c>
      <c r="Y46" s="9">
        <f t="shared" si="15"/>
        <v>36499.720301210902</v>
      </c>
      <c r="AF46" s="14"/>
    </row>
    <row r="47" spans="2:32" x14ac:dyDescent="0.55000000000000004">
      <c r="B47" s="5" t="s">
        <v>18</v>
      </c>
      <c r="C47" s="27" t="s">
        <v>13</v>
      </c>
      <c r="D47" s="27"/>
      <c r="E47" s="27"/>
      <c r="P47" s="14"/>
      <c r="R47" s="7">
        <v>158</v>
      </c>
      <c r="S47" s="8">
        <v>1.42</v>
      </c>
      <c r="T47" s="23">
        <v>25.2605</v>
      </c>
      <c r="U47" s="9">
        <f t="shared" si="12"/>
        <v>126302.5</v>
      </c>
      <c r="V47" s="8">
        <v>63</v>
      </c>
      <c r="W47" s="9">
        <f t="shared" si="13"/>
        <v>116.50099255067333</v>
      </c>
      <c r="X47" s="9">
        <f t="shared" si="14"/>
        <v>6990.0595530403998</v>
      </c>
      <c r="Y47" s="9">
        <f t="shared" si="15"/>
        <v>36370.568463709868</v>
      </c>
      <c r="AF47" s="14"/>
    </row>
    <row r="48" spans="2:32" x14ac:dyDescent="0.55000000000000004">
      <c r="B48" s="5" t="s">
        <v>19</v>
      </c>
      <c r="C48" s="27" t="s">
        <v>21</v>
      </c>
      <c r="D48" s="28"/>
      <c r="E48" s="28"/>
      <c r="N48" s="4"/>
      <c r="P48" s="14"/>
      <c r="R48" s="7">
        <v>158</v>
      </c>
      <c r="S48" s="8">
        <v>1.42</v>
      </c>
      <c r="T48" s="23">
        <v>27.362300000000001</v>
      </c>
      <c r="U48" s="9">
        <f t="shared" si="12"/>
        <v>136811.5</v>
      </c>
      <c r="V48" s="8">
        <v>63</v>
      </c>
      <c r="W48" s="9">
        <f t="shared" si="13"/>
        <v>126.19445808552045</v>
      </c>
      <c r="X48" s="9">
        <f t="shared" si="14"/>
        <v>7571.6674851312273</v>
      </c>
      <c r="Y48" s="9">
        <f t="shared" si="15"/>
        <v>39396.78175311529</v>
      </c>
      <c r="AF48" s="14"/>
    </row>
    <row r="49" spans="2:32" x14ac:dyDescent="0.55000000000000004">
      <c r="B49" s="16" t="s">
        <v>2</v>
      </c>
      <c r="C49" s="18">
        <v>0.15</v>
      </c>
      <c r="P49" s="14"/>
      <c r="R49" s="7">
        <v>188</v>
      </c>
      <c r="S49" s="8">
        <v>1.33</v>
      </c>
      <c r="T49" s="23">
        <v>0.58509999999999995</v>
      </c>
      <c r="U49" s="9">
        <f t="shared" si="12"/>
        <v>2925.4999999999995</v>
      </c>
      <c r="V49" s="8">
        <v>1</v>
      </c>
      <c r="W49" s="9">
        <f t="shared" si="13"/>
        <v>159.22880176788343</v>
      </c>
      <c r="X49" s="9">
        <f t="shared" si="14"/>
        <v>9553.7281060730056</v>
      </c>
      <c r="Y49" s="9">
        <f t="shared" si="15"/>
        <v>49709.808554414929</v>
      </c>
      <c r="AF49" s="14"/>
    </row>
    <row r="50" spans="2:32" ht="28.8" x14ac:dyDescent="0.55000000000000004">
      <c r="B50" s="6" t="s">
        <v>4</v>
      </c>
      <c r="C50" s="6" t="s">
        <v>5</v>
      </c>
      <c r="D50" s="6" t="s">
        <v>6</v>
      </c>
      <c r="E50" s="6" t="s">
        <v>7</v>
      </c>
      <c r="F50" s="6" t="s">
        <v>3</v>
      </c>
      <c r="G50" s="6" t="s">
        <v>8</v>
      </c>
      <c r="H50" s="6" t="s">
        <v>9</v>
      </c>
      <c r="I50" s="6" t="s">
        <v>10</v>
      </c>
      <c r="P50" s="14"/>
      <c r="R50" s="7">
        <v>188</v>
      </c>
      <c r="S50" s="8">
        <v>1.33</v>
      </c>
      <c r="T50" s="23">
        <v>0.58040000000000003</v>
      </c>
      <c r="U50" s="9">
        <f t="shared" si="12"/>
        <v>2902</v>
      </c>
      <c r="V50" s="8">
        <v>1</v>
      </c>
      <c r="W50" s="9">
        <f t="shared" si="13"/>
        <v>157.94974627598626</v>
      </c>
      <c r="X50" s="9">
        <f t="shared" si="14"/>
        <v>9476.9847765591749</v>
      </c>
      <c r="Y50" s="9">
        <f t="shared" si="15"/>
        <v>49310.498863412118</v>
      </c>
      <c r="AF50" s="14"/>
    </row>
    <row r="51" spans="2:32" x14ac:dyDescent="0.55000000000000004">
      <c r="B51" s="7">
        <v>30</v>
      </c>
      <c r="C51" s="8">
        <v>1.1000000000000001</v>
      </c>
      <c r="D51" s="17">
        <v>6.4600000000000005E-2</v>
      </c>
      <c r="E51" s="9">
        <v>323</v>
      </c>
      <c r="F51" s="8">
        <v>1</v>
      </c>
      <c r="G51" s="9">
        <v>14.540022917007693</v>
      </c>
      <c r="H51" s="9">
        <v>872.40137502046161</v>
      </c>
      <c r="I51" s="9">
        <v>5816.0091668030773</v>
      </c>
      <c r="P51" s="14"/>
      <c r="R51" s="7">
        <v>188</v>
      </c>
      <c r="S51" s="8">
        <v>1.33</v>
      </c>
      <c r="T51" s="23">
        <v>0.55289999999999995</v>
      </c>
      <c r="U51" s="9">
        <f t="shared" si="12"/>
        <v>2764.4999999999995</v>
      </c>
      <c r="V51" s="8">
        <v>1</v>
      </c>
      <c r="W51" s="9">
        <f t="shared" si="13"/>
        <v>150.4659109510558</v>
      </c>
      <c r="X51" s="9">
        <f t="shared" si="14"/>
        <v>9027.9546570633483</v>
      </c>
      <c r="Y51" s="9">
        <f t="shared" si="15"/>
        <v>46974.112373501994</v>
      </c>
      <c r="AF51" s="14"/>
    </row>
    <row r="52" spans="2:32" x14ac:dyDescent="0.55000000000000004">
      <c r="B52" s="7">
        <v>30</v>
      </c>
      <c r="C52" s="8">
        <v>1.1000000000000001</v>
      </c>
      <c r="D52" s="17">
        <v>6.3399999999999998E-2</v>
      </c>
      <c r="E52" s="9">
        <v>317</v>
      </c>
      <c r="F52" s="8">
        <v>1</v>
      </c>
      <c r="G52" s="9">
        <v>14.2699296120478</v>
      </c>
      <c r="H52" s="9">
        <v>856.195776722868</v>
      </c>
      <c r="I52" s="9">
        <v>5707.9718448191206</v>
      </c>
      <c r="P52" s="14"/>
      <c r="R52" s="7">
        <v>233</v>
      </c>
      <c r="S52" s="8">
        <v>1.34</v>
      </c>
      <c r="T52" s="23">
        <v>0.41810000000000003</v>
      </c>
      <c r="U52" s="9">
        <f t="shared" si="12"/>
        <v>2090.5</v>
      </c>
      <c r="V52" s="8">
        <v>1</v>
      </c>
      <c r="W52" s="9">
        <f t="shared" si="13"/>
        <v>114.63701096742511</v>
      </c>
      <c r="X52" s="9">
        <f t="shared" si="14"/>
        <v>6878.2206580455068</v>
      </c>
      <c r="Y52" s="9">
        <f t="shared" si="15"/>
        <v>35788.650075682956</v>
      </c>
      <c r="AF52" s="14"/>
    </row>
    <row r="53" spans="2:32" x14ac:dyDescent="0.55000000000000004">
      <c r="B53" s="7">
        <v>60</v>
      </c>
      <c r="C53" s="8">
        <v>1.1399999999999999</v>
      </c>
      <c r="D53" s="17">
        <v>5.8400000000000001E-2</v>
      </c>
      <c r="E53" s="9">
        <v>292</v>
      </c>
      <c r="F53" s="8">
        <v>1</v>
      </c>
      <c r="G53" s="9">
        <v>13.622524144704535</v>
      </c>
      <c r="H53" s="9">
        <v>817.35144868227212</v>
      </c>
      <c r="I53" s="9">
        <v>5449.0096578818147</v>
      </c>
      <c r="P53" s="14"/>
      <c r="R53" s="7">
        <v>233</v>
      </c>
      <c r="S53" s="8">
        <v>1.34</v>
      </c>
      <c r="T53" s="23">
        <v>0.41610000000000003</v>
      </c>
      <c r="U53" s="9">
        <f t="shared" si="12"/>
        <v>2080.5</v>
      </c>
      <c r="V53" s="8">
        <v>1</v>
      </c>
      <c r="W53" s="9">
        <f t="shared" si="13"/>
        <v>114.08863971190048</v>
      </c>
      <c r="X53" s="9">
        <f t="shared" si="14"/>
        <v>6845.3183827140292</v>
      </c>
      <c r="Y53" s="9">
        <f t="shared" si="15"/>
        <v>35617.453471637593</v>
      </c>
      <c r="AF53" s="14"/>
    </row>
    <row r="54" spans="2:32" x14ac:dyDescent="0.55000000000000004">
      <c r="B54" s="7">
        <v>60</v>
      </c>
      <c r="C54" s="8">
        <v>1.1399999999999999</v>
      </c>
      <c r="D54" s="17">
        <v>5.6500000000000002E-2</v>
      </c>
      <c r="E54" s="9">
        <v>282.5</v>
      </c>
      <c r="F54" s="8">
        <v>1</v>
      </c>
      <c r="G54" s="9">
        <v>13.179325585202159</v>
      </c>
      <c r="H54" s="9">
        <v>790.75953511212958</v>
      </c>
      <c r="I54" s="9">
        <v>5271.7302340808637</v>
      </c>
      <c r="P54" s="14"/>
      <c r="X54" s="32" t="s">
        <v>15</v>
      </c>
      <c r="Y54" s="33">
        <f>AVERAGE(Y36:Y53)</f>
        <v>42719.733625957808</v>
      </c>
      <c r="AF54" s="14"/>
    </row>
    <row r="55" spans="2:32" x14ac:dyDescent="0.55000000000000004">
      <c r="B55" s="7">
        <v>90</v>
      </c>
      <c r="C55" s="8">
        <v>1.17</v>
      </c>
      <c r="D55" s="17">
        <v>0.05</v>
      </c>
      <c r="E55" s="9">
        <v>250</v>
      </c>
      <c r="F55" s="8">
        <v>1</v>
      </c>
      <c r="G55" s="9">
        <v>11.970044197086267</v>
      </c>
      <c r="H55" s="9">
        <v>718.20265182517596</v>
      </c>
      <c r="I55" s="9">
        <v>4788.017678834507</v>
      </c>
      <c r="P55" s="14"/>
      <c r="AF55" s="14"/>
    </row>
    <row r="56" spans="2:32" x14ac:dyDescent="0.55000000000000004">
      <c r="B56" s="7">
        <v>90</v>
      </c>
      <c r="C56" s="8">
        <v>1.17</v>
      </c>
      <c r="D56" s="17">
        <v>5.0799999999999998E-2</v>
      </c>
      <c r="E56" s="9">
        <v>253.99999999999997</v>
      </c>
      <c r="F56" s="8">
        <v>1</v>
      </c>
      <c r="G56" s="9">
        <v>12.161564904239645</v>
      </c>
      <c r="H56" s="9">
        <v>729.69389425437873</v>
      </c>
      <c r="I56" s="9">
        <v>4864.6259616958587</v>
      </c>
      <c r="P56" s="14"/>
      <c r="AF56" s="14"/>
    </row>
    <row r="57" spans="2:32" x14ac:dyDescent="0.55000000000000004">
      <c r="B57" s="7">
        <v>120</v>
      </c>
      <c r="C57" s="8">
        <v>1.22</v>
      </c>
      <c r="D57" s="17">
        <v>4.65E-2</v>
      </c>
      <c r="E57" s="9">
        <v>232.5</v>
      </c>
      <c r="F57" s="8">
        <v>1</v>
      </c>
      <c r="G57" s="9">
        <v>11.607873629071861</v>
      </c>
      <c r="H57" s="9">
        <v>696.47241774431166</v>
      </c>
      <c r="I57" s="9">
        <v>4643.1494516287448</v>
      </c>
      <c r="P57" s="14"/>
      <c r="AF57" s="14"/>
    </row>
    <row r="58" spans="2:32" x14ac:dyDescent="0.55000000000000004">
      <c r="B58" s="7">
        <v>120</v>
      </c>
      <c r="C58" s="8">
        <v>1.22</v>
      </c>
      <c r="D58" s="17">
        <v>4.7E-2</v>
      </c>
      <c r="E58" s="9">
        <v>235</v>
      </c>
      <c r="F58" s="8">
        <v>1</v>
      </c>
      <c r="G58" s="9">
        <v>11.732689474545753</v>
      </c>
      <c r="H58" s="9">
        <v>703.96136847274511</v>
      </c>
      <c r="I58" s="9">
        <v>4693.075789818301</v>
      </c>
      <c r="N58" s="3"/>
      <c r="P58" s="14"/>
      <c r="R58" s="5" t="s">
        <v>11</v>
      </c>
      <c r="S58" s="24">
        <v>17</v>
      </c>
      <c r="T58" s="25"/>
      <c r="U58" s="26"/>
      <c r="V58" s="3"/>
      <c r="AF58" s="14"/>
    </row>
    <row r="59" spans="2:32" x14ac:dyDescent="0.55000000000000004">
      <c r="B59" s="7">
        <v>180</v>
      </c>
      <c r="C59" s="8">
        <v>1.1100000000000001</v>
      </c>
      <c r="D59" s="17">
        <v>4.2299999999999997E-2</v>
      </c>
      <c r="E59" s="9">
        <v>211.49999999999997</v>
      </c>
      <c r="F59" s="8">
        <v>1</v>
      </c>
      <c r="G59" s="9">
        <v>9.6073416271075462</v>
      </c>
      <c r="H59" s="9">
        <v>576.44049762645272</v>
      </c>
      <c r="I59" s="9">
        <v>3842.9366508430185</v>
      </c>
      <c r="P59" s="14"/>
      <c r="R59" s="5" t="s">
        <v>12</v>
      </c>
      <c r="S59" s="24" t="s">
        <v>37</v>
      </c>
      <c r="T59" s="25"/>
      <c r="U59" s="26"/>
      <c r="W59" s="4"/>
      <c r="AF59" s="14"/>
    </row>
    <row r="60" spans="2:32" x14ac:dyDescent="0.55000000000000004">
      <c r="B60" s="7">
        <v>180</v>
      </c>
      <c r="C60" s="8">
        <v>1.1100000000000001</v>
      </c>
      <c r="D60" s="17">
        <v>4.2200000000000001E-2</v>
      </c>
      <c r="E60" s="9">
        <v>211</v>
      </c>
      <c r="F60" s="8">
        <v>1</v>
      </c>
      <c r="G60" s="9">
        <v>9.5846292355541003</v>
      </c>
      <c r="H60" s="9">
        <v>575.077754133246</v>
      </c>
      <c r="I60" s="9">
        <v>3833.8516942216402</v>
      </c>
      <c r="P60" s="14"/>
      <c r="R60" s="5" t="s">
        <v>18</v>
      </c>
      <c r="S60" s="24" t="s">
        <v>13</v>
      </c>
      <c r="T60" s="25"/>
      <c r="U60" s="26"/>
      <c r="W60" s="4"/>
      <c r="AF60" s="14"/>
    </row>
    <row r="61" spans="2:32" x14ac:dyDescent="0.55000000000000004">
      <c r="F61" s="11"/>
      <c r="H61" s="12" t="s">
        <v>15</v>
      </c>
      <c r="I61" s="13">
        <f>AVERAGE(I51:I60)</f>
        <v>4891.0378130626941</v>
      </c>
      <c r="P61" s="14"/>
      <c r="R61" s="5" t="s">
        <v>19</v>
      </c>
      <c r="S61" s="27" t="s">
        <v>20</v>
      </c>
      <c r="T61" s="28"/>
      <c r="U61" s="28"/>
      <c r="AF61" s="14"/>
    </row>
    <row r="62" spans="2:32" x14ac:dyDescent="0.55000000000000004">
      <c r="P62" s="14"/>
      <c r="R62" s="16" t="s">
        <v>2</v>
      </c>
      <c r="S62" s="18">
        <v>0.15</v>
      </c>
      <c r="AF62" s="14"/>
    </row>
    <row r="63" spans="2:32" ht="28.8" x14ac:dyDescent="0.55000000000000004">
      <c r="P63" s="14"/>
      <c r="R63" s="6" t="s">
        <v>4</v>
      </c>
      <c r="S63" s="6" t="s">
        <v>5</v>
      </c>
      <c r="T63" s="6" t="s">
        <v>6</v>
      </c>
      <c r="U63" s="6" t="s">
        <v>7</v>
      </c>
      <c r="V63" s="6" t="s">
        <v>3</v>
      </c>
      <c r="W63" s="6" t="s">
        <v>8</v>
      </c>
      <c r="X63" s="6" t="s">
        <v>9</v>
      </c>
      <c r="Y63" s="6" t="s">
        <v>10</v>
      </c>
      <c r="AF63" s="14"/>
    </row>
    <row r="64" spans="2:32" x14ac:dyDescent="0.55000000000000004">
      <c r="P64" s="14"/>
      <c r="R64" s="7">
        <v>30</v>
      </c>
      <c r="S64" s="8">
        <v>1.3</v>
      </c>
      <c r="T64" s="17">
        <v>6.9699999999999998E-2</v>
      </c>
      <c r="U64" s="9">
        <f t="shared" ref="U64:U73" si="16">T64/0.0002</f>
        <v>348.5</v>
      </c>
      <c r="V64" s="8">
        <v>1</v>
      </c>
      <c r="W64" s="9">
        <f t="shared" ref="W64:W73" si="17">U64*S64/(0.082*298)/V64</f>
        <v>18.540268456375838</v>
      </c>
      <c r="X64" s="9">
        <f t="shared" ref="X64:X73" si="18">W64*60</f>
        <v>1112.4161073825503</v>
      </c>
      <c r="Y64" s="9">
        <f>X64/$S$62</f>
        <v>7416.1073825503354</v>
      </c>
      <c r="AF64" s="14"/>
    </row>
    <row r="65" spans="2:32" x14ac:dyDescent="0.55000000000000004">
      <c r="B65" s="5" t="s">
        <v>11</v>
      </c>
      <c r="C65" s="27">
        <v>4</v>
      </c>
      <c r="D65" s="27"/>
      <c r="E65" s="27"/>
      <c r="F65" s="3"/>
      <c r="K65" s="27" t="s">
        <v>16</v>
      </c>
      <c r="L65" s="27"/>
      <c r="P65" s="14"/>
      <c r="R65" s="7">
        <v>30</v>
      </c>
      <c r="S65" s="8">
        <v>1.3</v>
      </c>
      <c r="T65" s="17">
        <v>6.9599999999999995E-2</v>
      </c>
      <c r="U65" s="9">
        <f t="shared" si="16"/>
        <v>347.99999999999994</v>
      </c>
      <c r="V65" s="8">
        <v>1</v>
      </c>
      <c r="W65" s="9">
        <f t="shared" si="17"/>
        <v>18.513668358160089</v>
      </c>
      <c r="X65" s="9">
        <f t="shared" si="18"/>
        <v>1110.8201014896053</v>
      </c>
      <c r="Y65" s="9">
        <f t="shared" ref="Y65:Y73" si="19">X65/$S$62</f>
        <v>7405.4673432640357</v>
      </c>
      <c r="AF65" s="14"/>
    </row>
    <row r="66" spans="2:32" x14ac:dyDescent="0.55000000000000004">
      <c r="B66" s="5" t="s">
        <v>12</v>
      </c>
      <c r="C66" s="27" t="s">
        <v>1</v>
      </c>
      <c r="D66" s="27"/>
      <c r="E66" s="27"/>
      <c r="P66" s="14"/>
      <c r="R66" s="7">
        <v>60</v>
      </c>
      <c r="S66" s="8">
        <v>1.25</v>
      </c>
      <c r="T66" s="17">
        <v>6.3899999999999998E-2</v>
      </c>
      <c r="U66" s="9">
        <f t="shared" si="16"/>
        <v>319.5</v>
      </c>
      <c r="V66" s="8">
        <v>1</v>
      </c>
      <c r="W66" s="9">
        <f t="shared" si="17"/>
        <v>16.343714192175479</v>
      </c>
      <c r="X66" s="9">
        <f t="shared" si="18"/>
        <v>980.62285153052881</v>
      </c>
      <c r="Y66" s="9">
        <f t="shared" si="19"/>
        <v>6537.485676870192</v>
      </c>
      <c r="AF66" s="14"/>
    </row>
    <row r="67" spans="2:32" x14ac:dyDescent="0.55000000000000004">
      <c r="B67" s="5" t="s">
        <v>18</v>
      </c>
      <c r="C67" s="27" t="s">
        <v>22</v>
      </c>
      <c r="D67" s="27"/>
      <c r="E67" s="27"/>
      <c r="P67" s="14"/>
      <c r="R67" s="7">
        <v>60</v>
      </c>
      <c r="S67" s="8">
        <v>1.25</v>
      </c>
      <c r="T67" s="17">
        <v>6.3399999999999998E-2</v>
      </c>
      <c r="U67" s="9">
        <f t="shared" si="16"/>
        <v>317</v>
      </c>
      <c r="V67" s="8">
        <v>1</v>
      </c>
      <c r="W67" s="9">
        <f t="shared" si="17"/>
        <v>16.21582910459977</v>
      </c>
      <c r="X67" s="9">
        <f t="shared" si="18"/>
        <v>972.94974627598617</v>
      </c>
      <c r="Y67" s="9">
        <f t="shared" si="19"/>
        <v>6486.3316418399081</v>
      </c>
      <c r="AF67" s="14"/>
    </row>
    <row r="68" spans="2:32" x14ac:dyDescent="0.55000000000000004">
      <c r="B68" s="5" t="s">
        <v>19</v>
      </c>
      <c r="C68" s="27" t="s">
        <v>20</v>
      </c>
      <c r="D68" s="28"/>
      <c r="E68" s="28"/>
      <c r="N68" s="4"/>
      <c r="P68" s="14"/>
      <c r="R68" s="7">
        <v>90</v>
      </c>
      <c r="S68" s="8">
        <v>1.2</v>
      </c>
      <c r="T68" s="17">
        <v>6.3799999999999996E-2</v>
      </c>
      <c r="U68" s="9">
        <f t="shared" si="16"/>
        <v>318.99999999999994</v>
      </c>
      <c r="V68" s="8">
        <v>1</v>
      </c>
      <c r="W68" s="9">
        <f t="shared" si="17"/>
        <v>15.66541168767392</v>
      </c>
      <c r="X68" s="9">
        <f t="shared" si="18"/>
        <v>939.9247012604352</v>
      </c>
      <c r="Y68" s="9">
        <f t="shared" si="19"/>
        <v>6266.1646750695681</v>
      </c>
      <c r="AF68" s="14"/>
    </row>
    <row r="69" spans="2:32" x14ac:dyDescent="0.55000000000000004">
      <c r="B69" s="16" t="s">
        <v>2</v>
      </c>
      <c r="C69" s="18">
        <v>0.15</v>
      </c>
      <c r="P69" s="14"/>
      <c r="R69" s="7">
        <v>90</v>
      </c>
      <c r="S69" s="8">
        <v>1.2</v>
      </c>
      <c r="T69" s="17">
        <v>6.3500000000000001E-2</v>
      </c>
      <c r="U69" s="9">
        <f t="shared" si="16"/>
        <v>317.5</v>
      </c>
      <c r="V69" s="8">
        <v>1</v>
      </c>
      <c r="W69" s="9">
        <f t="shared" si="17"/>
        <v>15.591749877230315</v>
      </c>
      <c r="X69" s="9">
        <f t="shared" si="18"/>
        <v>935.50499263381892</v>
      </c>
      <c r="Y69" s="9">
        <f t="shared" si="19"/>
        <v>6236.6999508921263</v>
      </c>
      <c r="AF69" s="14"/>
    </row>
    <row r="70" spans="2:32" ht="28.8" x14ac:dyDescent="0.55000000000000004">
      <c r="B70" s="6" t="s">
        <v>4</v>
      </c>
      <c r="C70" s="6" t="s">
        <v>5</v>
      </c>
      <c r="D70" s="6" t="s">
        <v>6</v>
      </c>
      <c r="E70" s="6" t="s">
        <v>7</v>
      </c>
      <c r="F70" s="6" t="s">
        <v>3</v>
      </c>
      <c r="G70" s="6" t="s">
        <v>8</v>
      </c>
      <c r="H70" s="6" t="s">
        <v>9</v>
      </c>
      <c r="I70" s="6" t="s">
        <v>10</v>
      </c>
      <c r="P70" s="14"/>
      <c r="R70" s="7">
        <v>120</v>
      </c>
      <c r="S70" s="8">
        <v>1.3</v>
      </c>
      <c r="T70" s="17">
        <v>5.6000000000000001E-2</v>
      </c>
      <c r="U70" s="9">
        <f t="shared" si="16"/>
        <v>280</v>
      </c>
      <c r="V70" s="8">
        <v>1</v>
      </c>
      <c r="W70" s="9">
        <f t="shared" si="17"/>
        <v>14.896055000818464</v>
      </c>
      <c r="X70" s="9">
        <f t="shared" si="18"/>
        <v>893.76330004910778</v>
      </c>
      <c r="Y70" s="9">
        <f t="shared" si="19"/>
        <v>5958.4220003273858</v>
      </c>
      <c r="AF70" s="14"/>
    </row>
    <row r="71" spans="2:32" x14ac:dyDescent="0.55000000000000004">
      <c r="B71" s="7">
        <v>30</v>
      </c>
      <c r="C71" s="8">
        <v>1.1100000000000001</v>
      </c>
      <c r="D71" s="17">
        <v>0.1351</v>
      </c>
      <c r="E71" s="9">
        <v>675.5</v>
      </c>
      <c r="F71" s="8">
        <v>1</v>
      </c>
      <c r="G71" s="9">
        <v>30.684440988705191</v>
      </c>
      <c r="H71" s="9">
        <v>1841.0664593223114</v>
      </c>
      <c r="I71" s="9">
        <v>12273.776395482077</v>
      </c>
      <c r="P71" s="14"/>
      <c r="R71" s="7">
        <v>120</v>
      </c>
      <c r="S71" s="8">
        <v>1.3</v>
      </c>
      <c r="T71" s="17">
        <v>5.57E-2</v>
      </c>
      <c r="U71" s="9">
        <f t="shared" si="16"/>
        <v>278.5</v>
      </c>
      <c r="V71" s="8">
        <v>1</v>
      </c>
      <c r="W71" s="9">
        <f t="shared" si="17"/>
        <v>14.816254706171224</v>
      </c>
      <c r="X71" s="9">
        <f t="shared" si="18"/>
        <v>888.97528237027336</v>
      </c>
      <c r="Y71" s="9">
        <f t="shared" si="19"/>
        <v>5926.5018824684894</v>
      </c>
      <c r="AF71" s="14"/>
    </row>
    <row r="72" spans="2:32" x14ac:dyDescent="0.55000000000000004">
      <c r="B72" s="7">
        <v>30</v>
      </c>
      <c r="C72" s="8">
        <v>1.1100000000000001</v>
      </c>
      <c r="D72" s="17">
        <v>0.13639999999999999</v>
      </c>
      <c r="E72" s="9">
        <v>681.99999999999989</v>
      </c>
      <c r="F72" s="8">
        <v>1</v>
      </c>
      <c r="G72" s="9">
        <v>30.979702078899983</v>
      </c>
      <c r="H72" s="9">
        <v>1858.7821247339989</v>
      </c>
      <c r="I72" s="9">
        <v>12391.880831559993</v>
      </c>
      <c r="P72" s="14"/>
      <c r="R72" s="7">
        <v>180</v>
      </c>
      <c r="S72" s="8">
        <v>1.25</v>
      </c>
      <c r="T72" s="17">
        <v>5.4300000000000001E-2</v>
      </c>
      <c r="U72" s="9">
        <f t="shared" si="16"/>
        <v>271.5</v>
      </c>
      <c r="V72" s="8">
        <v>1</v>
      </c>
      <c r="W72" s="9">
        <f t="shared" si="17"/>
        <v>13.888320510721886</v>
      </c>
      <c r="X72" s="9">
        <f t="shared" si="18"/>
        <v>833.29923064331319</v>
      </c>
      <c r="Y72" s="9">
        <f t="shared" si="19"/>
        <v>5555.3282042887549</v>
      </c>
      <c r="AF72" s="14"/>
    </row>
    <row r="73" spans="2:32" x14ac:dyDescent="0.55000000000000004">
      <c r="B73" s="7">
        <v>60</v>
      </c>
      <c r="C73" s="8">
        <v>1.1299999999999999</v>
      </c>
      <c r="D73" s="17">
        <v>9.64E-2</v>
      </c>
      <c r="E73" s="9">
        <v>482</v>
      </c>
      <c r="F73" s="8">
        <v>1</v>
      </c>
      <c r="G73" s="9">
        <v>22.289245375675232</v>
      </c>
      <c r="H73" s="9">
        <v>1337.3547225405139</v>
      </c>
      <c r="I73" s="9">
        <v>8915.6981502700928</v>
      </c>
      <c r="P73" s="14"/>
      <c r="R73" s="7">
        <v>180</v>
      </c>
      <c r="S73" s="8">
        <v>1.25</v>
      </c>
      <c r="T73" s="17">
        <v>5.4199999999999998E-2</v>
      </c>
      <c r="U73" s="9">
        <f t="shared" si="16"/>
        <v>271</v>
      </c>
      <c r="V73" s="8">
        <v>1</v>
      </c>
      <c r="W73" s="9">
        <f t="shared" si="17"/>
        <v>13.862743493206745</v>
      </c>
      <c r="X73" s="9">
        <f t="shared" si="18"/>
        <v>831.76460959240467</v>
      </c>
      <c r="Y73" s="9">
        <f t="shared" si="19"/>
        <v>5545.0973972826978</v>
      </c>
      <c r="AF73" s="14"/>
    </row>
    <row r="74" spans="2:32" x14ac:dyDescent="0.55000000000000004">
      <c r="B74" s="7">
        <v>60</v>
      </c>
      <c r="C74" s="8">
        <v>1.1299999999999999</v>
      </c>
      <c r="D74" s="17">
        <v>9.4299999999999995E-2</v>
      </c>
      <c r="E74" s="9">
        <v>471.49999999999994</v>
      </c>
      <c r="F74" s="8">
        <v>1</v>
      </c>
      <c r="G74" s="9">
        <v>21.803691275167779</v>
      </c>
      <c r="H74" s="9">
        <v>1308.2214765100666</v>
      </c>
      <c r="I74" s="9">
        <v>8721.476510067112</v>
      </c>
      <c r="P74" s="14"/>
      <c r="X74" s="32" t="s">
        <v>15</v>
      </c>
      <c r="Y74" s="33">
        <f>AVERAGE(Y64:Y73)</f>
        <v>6333.3606154853496</v>
      </c>
      <c r="AF74" s="14"/>
    </row>
    <row r="75" spans="2:32" x14ac:dyDescent="0.55000000000000004">
      <c r="B75" s="7">
        <v>90</v>
      </c>
      <c r="C75" s="8">
        <v>1.1200000000000001</v>
      </c>
      <c r="D75" s="17">
        <v>8.4000000000000005E-2</v>
      </c>
      <c r="E75" s="9">
        <v>420</v>
      </c>
      <c r="F75" s="8">
        <v>1</v>
      </c>
      <c r="G75" s="9">
        <v>19.250286462596172</v>
      </c>
      <c r="H75" s="9">
        <v>1155.0171877557702</v>
      </c>
      <c r="I75" s="9">
        <v>7700.1145850384682</v>
      </c>
      <c r="P75" s="14"/>
      <c r="AF75" s="14"/>
    </row>
    <row r="76" spans="2:32" x14ac:dyDescent="0.55000000000000004">
      <c r="B76" s="7">
        <v>90</v>
      </c>
      <c r="C76" s="8">
        <v>1.1200000000000001</v>
      </c>
      <c r="D76" s="17">
        <v>8.3599999999999994E-2</v>
      </c>
      <c r="E76" s="9">
        <v>417.99999999999994</v>
      </c>
      <c r="F76" s="8">
        <v>1</v>
      </c>
      <c r="G76" s="9">
        <v>19.1586184318219</v>
      </c>
      <c r="H76" s="9">
        <v>1149.5171059093141</v>
      </c>
      <c r="I76" s="9">
        <v>7663.4473727287605</v>
      </c>
      <c r="P76" s="14"/>
      <c r="AF76" s="14"/>
    </row>
    <row r="77" spans="2:32" x14ac:dyDescent="0.55000000000000004">
      <c r="B77" s="7">
        <v>120</v>
      </c>
      <c r="C77" s="8">
        <v>1.1000000000000001</v>
      </c>
      <c r="D77" s="17">
        <v>7.4099999999999999E-2</v>
      </c>
      <c r="E77" s="9">
        <v>370.5</v>
      </c>
      <c r="F77" s="8">
        <v>1</v>
      </c>
      <c r="G77" s="9">
        <v>16.678261581273532</v>
      </c>
      <c r="H77" s="9">
        <v>1000.6956948764118</v>
      </c>
      <c r="I77" s="9">
        <v>6671.3046325094128</v>
      </c>
      <c r="P77" s="14"/>
      <c r="R77" s="5" t="s">
        <v>11</v>
      </c>
      <c r="S77" s="24">
        <v>18</v>
      </c>
      <c r="T77" s="25"/>
      <c r="U77" s="26"/>
      <c r="V77" s="3"/>
      <c r="AF77" s="14"/>
    </row>
    <row r="78" spans="2:32" x14ac:dyDescent="0.55000000000000004">
      <c r="B78" s="7">
        <v>120</v>
      </c>
      <c r="C78" s="8">
        <v>1.1000000000000001</v>
      </c>
      <c r="D78" s="17">
        <v>7.3700000000000002E-2</v>
      </c>
      <c r="E78" s="9">
        <v>368.5</v>
      </c>
      <c r="F78" s="8">
        <v>1</v>
      </c>
      <c r="G78" s="9">
        <v>16.588230479620233</v>
      </c>
      <c r="H78" s="9">
        <v>995.293828777214</v>
      </c>
      <c r="I78" s="9">
        <v>6635.2921918480934</v>
      </c>
      <c r="N78" s="3"/>
      <c r="P78" s="14"/>
      <c r="R78" s="5" t="s">
        <v>12</v>
      </c>
      <c r="S78" s="24" t="s">
        <v>37</v>
      </c>
      <c r="T78" s="25"/>
      <c r="U78" s="26"/>
      <c r="W78" s="4"/>
      <c r="AC78" s="27" t="s">
        <v>16</v>
      </c>
      <c r="AD78" s="27"/>
      <c r="AF78" s="14"/>
    </row>
    <row r="79" spans="2:32" x14ac:dyDescent="0.55000000000000004">
      <c r="B79" s="7">
        <v>180</v>
      </c>
      <c r="C79" s="8">
        <v>1.33</v>
      </c>
      <c r="D79" s="17">
        <v>6.2199999999999998E-2</v>
      </c>
      <c r="E79" s="9">
        <v>311</v>
      </c>
      <c r="F79" s="8">
        <v>1</v>
      </c>
      <c r="G79" s="9">
        <v>16.927074807660826</v>
      </c>
      <c r="H79" s="9">
        <v>1015.6244884596496</v>
      </c>
      <c r="I79" s="9">
        <v>6770.8299230643306</v>
      </c>
      <c r="P79" s="14"/>
      <c r="R79" s="5" t="s">
        <v>18</v>
      </c>
      <c r="S79" s="24" t="s">
        <v>32</v>
      </c>
      <c r="T79" s="25"/>
      <c r="U79" s="26"/>
      <c r="W79" s="4"/>
      <c r="AF79" s="14"/>
    </row>
    <row r="80" spans="2:32" x14ac:dyDescent="0.55000000000000004">
      <c r="B80" s="7">
        <v>180</v>
      </c>
      <c r="C80" s="8">
        <v>1.33</v>
      </c>
      <c r="D80" s="17">
        <v>6.13E-2</v>
      </c>
      <c r="E80" s="9">
        <v>306.5</v>
      </c>
      <c r="F80" s="8">
        <v>1</v>
      </c>
      <c r="G80" s="9">
        <v>16.682149287935832</v>
      </c>
      <c r="H80" s="9">
        <v>1000.92895727615</v>
      </c>
      <c r="I80" s="9">
        <v>6672.8597151743334</v>
      </c>
      <c r="P80" s="14"/>
      <c r="R80" s="5" t="s">
        <v>19</v>
      </c>
      <c r="S80" s="27" t="s">
        <v>20</v>
      </c>
      <c r="T80" s="28"/>
      <c r="U80" s="28"/>
      <c r="AF80" s="14"/>
    </row>
    <row r="81" spans="2:32" x14ac:dyDescent="0.55000000000000004">
      <c r="B81" s="7">
        <v>210</v>
      </c>
      <c r="C81" s="8">
        <v>1.1399999999999999</v>
      </c>
      <c r="D81" s="17">
        <v>5.8799999999999998E-2</v>
      </c>
      <c r="E81" s="9">
        <v>294</v>
      </c>
      <c r="F81" s="8">
        <v>1</v>
      </c>
      <c r="G81" s="9">
        <v>13.71582910459977</v>
      </c>
      <c r="H81" s="9">
        <v>822.94974627598617</v>
      </c>
      <c r="I81" s="9">
        <v>5486.3316418399081</v>
      </c>
      <c r="P81" s="14"/>
      <c r="R81" s="16" t="s">
        <v>2</v>
      </c>
      <c r="S81" s="18">
        <v>0.19219</v>
      </c>
      <c r="AF81" s="14"/>
    </row>
    <row r="82" spans="2:32" ht="28.8" x14ac:dyDescent="0.55000000000000004">
      <c r="B82" s="7">
        <v>210</v>
      </c>
      <c r="C82" s="8">
        <v>1.1399999999999999</v>
      </c>
      <c r="D82" s="17">
        <v>5.8500000000000003E-2</v>
      </c>
      <c r="E82" s="9">
        <v>292.5</v>
      </c>
      <c r="F82" s="8">
        <v>1</v>
      </c>
      <c r="G82" s="9">
        <v>13.645850384678344</v>
      </c>
      <c r="H82" s="9">
        <v>818.75102308070063</v>
      </c>
      <c r="I82" s="9">
        <v>5458.3401538713379</v>
      </c>
      <c r="P82" s="14"/>
      <c r="R82" s="6" t="s">
        <v>4</v>
      </c>
      <c r="S82" s="6" t="s">
        <v>5</v>
      </c>
      <c r="T82" s="6" t="s">
        <v>6</v>
      </c>
      <c r="U82" s="6" t="s">
        <v>7</v>
      </c>
      <c r="V82" s="6" t="s">
        <v>3</v>
      </c>
      <c r="W82" s="6" t="s">
        <v>8</v>
      </c>
      <c r="X82" s="6" t="s">
        <v>9</v>
      </c>
      <c r="Y82" s="6" t="s">
        <v>10</v>
      </c>
      <c r="AF82" s="14"/>
    </row>
    <row r="83" spans="2:32" x14ac:dyDescent="0.55000000000000004">
      <c r="B83" s="7">
        <v>240</v>
      </c>
      <c r="C83" s="8">
        <v>1.1299999999999999</v>
      </c>
      <c r="D83" s="17">
        <v>5.67E-2</v>
      </c>
      <c r="E83" s="9">
        <v>283.5</v>
      </c>
      <c r="F83" s="8">
        <v>1</v>
      </c>
      <c r="G83" s="9">
        <v>13.109960713701096</v>
      </c>
      <c r="H83" s="9">
        <v>786.59764282206572</v>
      </c>
      <c r="I83" s="9">
        <v>5243.9842854804383</v>
      </c>
      <c r="P83" s="14"/>
      <c r="R83" s="7">
        <v>30</v>
      </c>
      <c r="S83" s="8">
        <v>1.37</v>
      </c>
      <c r="T83" s="8">
        <v>0.4647</v>
      </c>
      <c r="U83" s="7">
        <f>T83/0.0002</f>
        <v>2323.5</v>
      </c>
      <c r="V83" s="8">
        <v>1</v>
      </c>
      <c r="W83" s="7">
        <f>U83*S83/(0.082*298)/V83</f>
        <v>130.26661483057785</v>
      </c>
      <c r="X83" s="7">
        <f>W83*60</f>
        <v>7815.9968898346706</v>
      </c>
      <c r="Y83" s="7">
        <f>X83/$S$81</f>
        <v>40668.072687625114</v>
      </c>
      <c r="AF83" s="14"/>
    </row>
    <row r="84" spans="2:32" x14ac:dyDescent="0.55000000000000004">
      <c r="B84" s="7">
        <v>240</v>
      </c>
      <c r="C84" s="8">
        <v>1.1299999999999999</v>
      </c>
      <c r="D84" s="17">
        <v>5.5500000000000001E-2</v>
      </c>
      <c r="E84" s="9">
        <v>277.5</v>
      </c>
      <c r="F84" s="8">
        <v>1</v>
      </c>
      <c r="G84" s="9">
        <v>12.83250122769684</v>
      </c>
      <c r="H84" s="9">
        <v>769.95007366181039</v>
      </c>
      <c r="I84" s="9">
        <v>5133.0004910787366</v>
      </c>
      <c r="P84" s="14"/>
      <c r="R84" s="7">
        <v>30</v>
      </c>
      <c r="S84" s="8">
        <v>1.37</v>
      </c>
      <c r="T84" s="8">
        <v>0.44440000000000002</v>
      </c>
      <c r="U84" s="7">
        <f t="shared" ref="U84:U92" si="20">T84/0.0002</f>
        <v>2222</v>
      </c>
      <c r="V84" s="8">
        <v>1</v>
      </c>
      <c r="W84" s="7">
        <f t="shared" ref="W84:W92" si="21">U84*S84/(0.082*298)/V84</f>
        <v>124.57603535766903</v>
      </c>
      <c r="X84" s="7">
        <f t="shared" ref="X84:X92" si="22">W84*60</f>
        <v>7474.5621214601415</v>
      </c>
      <c r="Y84" s="7">
        <f t="shared" ref="Y84:Y90" si="23">X84/$S$81</f>
        <v>38891.524644675279</v>
      </c>
      <c r="AF84" s="14"/>
    </row>
    <row r="85" spans="2:32" x14ac:dyDescent="0.55000000000000004">
      <c r="H85" s="12" t="s">
        <v>15</v>
      </c>
      <c r="I85" s="13">
        <f>AVERAGE(I71:I84)</f>
        <v>7552.738348572364</v>
      </c>
      <c r="P85" s="14"/>
      <c r="R85" s="7">
        <v>60</v>
      </c>
      <c r="S85" s="8">
        <v>1.28</v>
      </c>
      <c r="T85" s="8">
        <v>0.41470000000000001</v>
      </c>
      <c r="U85" s="7">
        <f t="shared" si="20"/>
        <v>2073.5</v>
      </c>
      <c r="V85" s="8">
        <v>1</v>
      </c>
      <c r="W85" s="7">
        <f t="shared" si="21"/>
        <v>108.6135210345392</v>
      </c>
      <c r="X85" s="7">
        <f t="shared" si="22"/>
        <v>6516.8112620723523</v>
      </c>
      <c r="Y85" s="7">
        <f t="shared" si="23"/>
        <v>33908.170363038415</v>
      </c>
      <c r="AF85" s="14"/>
    </row>
    <row r="86" spans="2:32" x14ac:dyDescent="0.55000000000000004">
      <c r="P86" s="14"/>
      <c r="R86" s="7">
        <v>60</v>
      </c>
      <c r="S86" s="8">
        <v>1.28</v>
      </c>
      <c r="T86" s="8">
        <v>0.42509999999999998</v>
      </c>
      <c r="U86" s="7">
        <f t="shared" si="20"/>
        <v>2125.5</v>
      </c>
      <c r="V86" s="8">
        <v>1</v>
      </c>
      <c r="W86" s="7">
        <f t="shared" si="21"/>
        <v>111.33737109183171</v>
      </c>
      <c r="X86" s="7">
        <f t="shared" si="22"/>
        <v>6680.2422655099026</v>
      </c>
      <c r="Y86" s="7">
        <f t="shared" si="23"/>
        <v>34758.532002236861</v>
      </c>
      <c r="AF86" s="14"/>
    </row>
    <row r="87" spans="2:32" x14ac:dyDescent="0.55000000000000004">
      <c r="P87" s="14"/>
      <c r="R87" s="7">
        <v>90</v>
      </c>
      <c r="S87" s="8">
        <v>1.3</v>
      </c>
      <c r="T87" s="8">
        <v>0.39460000000000001</v>
      </c>
      <c r="U87" s="7">
        <f t="shared" si="20"/>
        <v>1973</v>
      </c>
      <c r="V87" s="8">
        <v>1</v>
      </c>
      <c r="W87" s="7">
        <f t="shared" si="21"/>
        <v>104.96398755933869</v>
      </c>
      <c r="X87" s="7">
        <f t="shared" si="22"/>
        <v>6297.8392535603216</v>
      </c>
      <c r="Y87" s="7">
        <f t="shared" si="23"/>
        <v>32768.818635518612</v>
      </c>
      <c r="AF87" s="14"/>
    </row>
    <row r="88" spans="2:32" x14ac:dyDescent="0.55000000000000004">
      <c r="P88" s="14"/>
      <c r="R88" s="7">
        <v>90</v>
      </c>
      <c r="S88" s="8">
        <v>1.3</v>
      </c>
      <c r="T88" s="8">
        <v>0.3886</v>
      </c>
      <c r="U88" s="7">
        <f t="shared" si="20"/>
        <v>1943</v>
      </c>
      <c r="V88" s="8">
        <v>1</v>
      </c>
      <c r="W88" s="7">
        <f t="shared" si="21"/>
        <v>103.36798166639385</v>
      </c>
      <c r="X88" s="7">
        <f t="shared" si="22"/>
        <v>6202.0788999836304</v>
      </c>
      <c r="Y88" s="7">
        <f t="shared" si="23"/>
        <v>32270.559862550759</v>
      </c>
      <c r="AF88" s="14"/>
    </row>
    <row r="89" spans="2:32" x14ac:dyDescent="0.55000000000000004">
      <c r="B89" s="5" t="s">
        <v>11</v>
      </c>
      <c r="C89" s="27">
        <v>5</v>
      </c>
      <c r="D89" s="27"/>
      <c r="E89" s="27"/>
      <c r="F89" s="3"/>
      <c r="K89" s="27" t="s">
        <v>16</v>
      </c>
      <c r="L89" s="27"/>
      <c r="P89" s="14"/>
      <c r="R89" s="7">
        <v>120</v>
      </c>
      <c r="S89" s="8">
        <v>1.35</v>
      </c>
      <c r="T89" s="8">
        <v>0.37219999999999998</v>
      </c>
      <c r="U89" s="7">
        <f t="shared" si="20"/>
        <v>1860.9999999999998</v>
      </c>
      <c r="V89" s="8">
        <v>1</v>
      </c>
      <c r="W89" s="7">
        <f t="shared" si="21"/>
        <v>102.81347192666557</v>
      </c>
      <c r="X89" s="7">
        <f t="shared" si="22"/>
        <v>6168.8083155999338</v>
      </c>
      <c r="Y89" s="7">
        <f t="shared" si="23"/>
        <v>32097.446878609364</v>
      </c>
      <c r="AF89" s="14"/>
    </row>
    <row r="90" spans="2:32" x14ac:dyDescent="0.55000000000000004">
      <c r="B90" s="5" t="s">
        <v>12</v>
      </c>
      <c r="C90" s="27" t="s">
        <v>1</v>
      </c>
      <c r="D90" s="27"/>
      <c r="E90" s="27"/>
      <c r="P90" s="14"/>
      <c r="R90" s="7">
        <v>120</v>
      </c>
      <c r="S90" s="8">
        <v>1.35</v>
      </c>
      <c r="T90" s="8">
        <v>0.376</v>
      </c>
      <c r="U90" s="7">
        <f t="shared" si="20"/>
        <v>1880</v>
      </c>
      <c r="V90" s="8">
        <v>1</v>
      </c>
      <c r="W90" s="7">
        <f t="shared" si="21"/>
        <v>103.86315272548698</v>
      </c>
      <c r="X90" s="7">
        <f t="shared" si="22"/>
        <v>6231.789163529219</v>
      </c>
      <c r="Y90" s="7">
        <f t="shared" si="23"/>
        <v>32425.147840830527</v>
      </c>
      <c r="AF90" s="14"/>
    </row>
    <row r="91" spans="2:32" x14ac:dyDescent="0.55000000000000004">
      <c r="B91" s="5" t="s">
        <v>18</v>
      </c>
      <c r="C91" s="27" t="s">
        <v>22</v>
      </c>
      <c r="D91" s="27"/>
      <c r="E91" s="27"/>
      <c r="P91" s="14"/>
      <c r="R91" s="7">
        <v>180</v>
      </c>
      <c r="S91" s="19"/>
      <c r="T91" s="20"/>
      <c r="U91" s="21">
        <f t="shared" si="20"/>
        <v>0</v>
      </c>
      <c r="V91" s="19">
        <v>60</v>
      </c>
      <c r="W91" s="21">
        <f t="shared" si="21"/>
        <v>0</v>
      </c>
      <c r="X91" s="21">
        <f t="shared" si="22"/>
        <v>0</v>
      </c>
      <c r="Y91" s="38">
        <f>X91/$S$81</f>
        <v>0</v>
      </c>
      <c r="Z91" s="34" t="s">
        <v>36</v>
      </c>
      <c r="AA91" s="35"/>
      <c r="AF91" s="14"/>
    </row>
    <row r="92" spans="2:32" x14ac:dyDescent="0.55000000000000004">
      <c r="B92" s="5" t="s">
        <v>19</v>
      </c>
      <c r="C92" s="27" t="s">
        <v>21</v>
      </c>
      <c r="D92" s="28"/>
      <c r="E92" s="28"/>
      <c r="P92" s="14"/>
      <c r="R92" s="7">
        <v>180</v>
      </c>
      <c r="S92" s="19"/>
      <c r="T92" s="20"/>
      <c r="U92" s="21">
        <f t="shared" si="20"/>
        <v>0</v>
      </c>
      <c r="V92" s="19">
        <v>60</v>
      </c>
      <c r="W92" s="21">
        <f t="shared" si="21"/>
        <v>0</v>
      </c>
      <c r="X92" s="21">
        <f t="shared" si="22"/>
        <v>0</v>
      </c>
      <c r="Y92" s="38">
        <f>X92/$S$81</f>
        <v>0</v>
      </c>
      <c r="Z92" s="36"/>
      <c r="AA92" s="37"/>
      <c r="AF92" s="14"/>
    </row>
    <row r="93" spans="2:32" x14ac:dyDescent="0.55000000000000004">
      <c r="B93" s="16" t="s">
        <v>2</v>
      </c>
      <c r="C93" s="18">
        <v>0.15</v>
      </c>
      <c r="P93" s="14"/>
      <c r="X93" s="32" t="s">
        <v>15</v>
      </c>
      <c r="Y93" s="33">
        <f>AVERAGE(Y83:Y90)</f>
        <v>34723.534114385613</v>
      </c>
      <c r="AF93" s="14"/>
    </row>
    <row r="94" spans="2:32" ht="28.8" x14ac:dyDescent="0.55000000000000004">
      <c r="B94" s="6" t="s">
        <v>4</v>
      </c>
      <c r="C94" s="6" t="s">
        <v>5</v>
      </c>
      <c r="D94" s="6" t="s">
        <v>6</v>
      </c>
      <c r="E94" s="6" t="s">
        <v>7</v>
      </c>
      <c r="F94" s="6" t="s">
        <v>3</v>
      </c>
      <c r="G94" s="6" t="s">
        <v>8</v>
      </c>
      <c r="H94" s="6" t="s">
        <v>9</v>
      </c>
      <c r="I94" s="6" t="s">
        <v>10</v>
      </c>
      <c r="P94" s="14"/>
      <c r="AF94" s="14"/>
    </row>
    <row r="95" spans="2:32" x14ac:dyDescent="0.55000000000000004">
      <c r="B95" s="7">
        <v>30</v>
      </c>
      <c r="C95" s="8">
        <v>1.1000000000000001</v>
      </c>
      <c r="D95" s="17">
        <v>0.1201</v>
      </c>
      <c r="E95" s="9">
        <v>600.5</v>
      </c>
      <c r="F95" s="8">
        <v>1</v>
      </c>
      <c r="G95" s="9">
        <v>27.031838271402851</v>
      </c>
      <c r="H95" s="9">
        <v>1621.910296284171</v>
      </c>
      <c r="I95" s="9">
        <v>10812.735308561139</v>
      </c>
      <c r="P95" s="14"/>
      <c r="AF95" s="14"/>
    </row>
    <row r="96" spans="2:32" x14ac:dyDescent="0.55000000000000004">
      <c r="B96" s="7">
        <v>30</v>
      </c>
      <c r="C96" s="8">
        <v>1.1000000000000001</v>
      </c>
      <c r="D96" s="17">
        <v>0.12089999999999999</v>
      </c>
      <c r="E96" s="9">
        <v>604.49999999999989</v>
      </c>
      <c r="F96" s="8">
        <v>1</v>
      </c>
      <c r="G96" s="9">
        <v>27.211900474709442</v>
      </c>
      <c r="H96" s="9">
        <v>1632.7140284825664</v>
      </c>
      <c r="I96" s="9">
        <v>10884.760189883777</v>
      </c>
      <c r="P96" s="14"/>
      <c r="R96" s="5" t="s">
        <v>11</v>
      </c>
      <c r="S96" s="24">
        <v>19</v>
      </c>
      <c r="T96" s="25"/>
      <c r="U96" s="26"/>
      <c r="V96" s="3"/>
      <c r="AF96" s="14"/>
    </row>
    <row r="97" spans="2:32" x14ac:dyDescent="0.55000000000000004">
      <c r="B97" s="7">
        <v>60</v>
      </c>
      <c r="C97" s="8">
        <v>1.1100000000000001</v>
      </c>
      <c r="D97" s="17">
        <v>8.9099999999999999E-2</v>
      </c>
      <c r="E97" s="9">
        <v>445.5</v>
      </c>
      <c r="F97" s="8">
        <v>1</v>
      </c>
      <c r="G97" s="9">
        <v>20.236740874120152</v>
      </c>
      <c r="H97" s="9">
        <v>1214.2044524472092</v>
      </c>
      <c r="I97" s="9">
        <v>8094.6963496480612</v>
      </c>
      <c r="P97" s="14"/>
      <c r="R97" s="5" t="s">
        <v>12</v>
      </c>
      <c r="S97" s="24" t="s">
        <v>38</v>
      </c>
      <c r="T97" s="25"/>
      <c r="U97" s="26"/>
      <c r="W97" s="4"/>
      <c r="AA97" s="27" t="s">
        <v>16</v>
      </c>
      <c r="AB97" s="27"/>
      <c r="AF97" s="14"/>
    </row>
    <row r="98" spans="2:32" x14ac:dyDescent="0.55000000000000004">
      <c r="B98" s="7">
        <v>60</v>
      </c>
      <c r="C98" s="8">
        <v>1.1100000000000001</v>
      </c>
      <c r="D98" s="17">
        <v>8.8099999999999998E-2</v>
      </c>
      <c r="E98" s="9">
        <v>440.49999999999994</v>
      </c>
      <c r="F98" s="8">
        <v>1</v>
      </c>
      <c r="G98" s="9">
        <v>20.009616958585692</v>
      </c>
      <c r="H98" s="9">
        <v>1200.5770175151415</v>
      </c>
      <c r="I98" s="9">
        <v>8003.8467834342773</v>
      </c>
      <c r="P98" s="14"/>
      <c r="R98" s="5" t="s">
        <v>18</v>
      </c>
      <c r="S98" s="24" t="s">
        <v>32</v>
      </c>
      <c r="T98" s="25"/>
      <c r="U98" s="26"/>
      <c r="W98" s="4"/>
      <c r="AF98" s="14"/>
    </row>
    <row r="99" spans="2:32" x14ac:dyDescent="0.55000000000000004">
      <c r="B99" s="7">
        <v>90</v>
      </c>
      <c r="C99" s="8">
        <v>1.1000000000000001</v>
      </c>
      <c r="D99" s="17">
        <v>7.7200000000000005E-2</v>
      </c>
      <c r="E99" s="9">
        <v>386</v>
      </c>
      <c r="F99" s="8">
        <v>1</v>
      </c>
      <c r="G99" s="9">
        <v>17.376002619086595</v>
      </c>
      <c r="H99" s="9">
        <v>1042.5601571451957</v>
      </c>
      <c r="I99" s="9">
        <v>6950.4010476346384</v>
      </c>
      <c r="P99" s="14"/>
      <c r="R99" s="5" t="s">
        <v>19</v>
      </c>
      <c r="S99" s="27" t="s">
        <v>20</v>
      </c>
      <c r="T99" s="28"/>
      <c r="U99" s="28"/>
      <c r="AF99" s="14"/>
    </row>
    <row r="100" spans="2:32" x14ac:dyDescent="0.55000000000000004">
      <c r="B100" s="7">
        <v>90</v>
      </c>
      <c r="C100" s="8">
        <v>1.1000000000000001</v>
      </c>
      <c r="D100" s="17">
        <v>7.5300000000000006E-2</v>
      </c>
      <c r="E100" s="9">
        <v>376.5</v>
      </c>
      <c r="F100" s="8">
        <v>1</v>
      </c>
      <c r="G100" s="9">
        <v>16.948354886233428</v>
      </c>
      <c r="H100" s="9">
        <v>1016.9012931740057</v>
      </c>
      <c r="I100" s="9">
        <v>6779.3419544933713</v>
      </c>
      <c r="P100" s="14"/>
      <c r="R100" s="16" t="s">
        <v>2</v>
      </c>
      <c r="S100" s="18">
        <v>0.19219</v>
      </c>
      <c r="AF100" s="14"/>
    </row>
    <row r="101" spans="2:32" ht="28.8" x14ac:dyDescent="0.55000000000000004">
      <c r="B101" s="7">
        <v>120</v>
      </c>
      <c r="C101" s="8">
        <v>0.9</v>
      </c>
      <c r="D101" s="17">
        <v>7.0499999999999993E-2</v>
      </c>
      <c r="E101" s="9">
        <v>352.49999999999994</v>
      </c>
      <c r="F101" s="8">
        <v>1</v>
      </c>
      <c r="G101" s="9">
        <v>12.982894090685871</v>
      </c>
      <c r="H101" s="9">
        <v>778.97364544115226</v>
      </c>
      <c r="I101" s="9">
        <v>5193.157636274349</v>
      </c>
      <c r="P101" s="14"/>
      <c r="R101" s="6" t="s">
        <v>4</v>
      </c>
      <c r="S101" s="6" t="s">
        <v>5</v>
      </c>
      <c r="T101" s="6" t="s">
        <v>6</v>
      </c>
      <c r="U101" s="6" t="s">
        <v>7</v>
      </c>
      <c r="V101" s="6" t="s">
        <v>3</v>
      </c>
      <c r="W101" s="6" t="s">
        <v>8</v>
      </c>
      <c r="X101" s="6" t="s">
        <v>9</v>
      </c>
      <c r="Y101" s="6" t="s">
        <v>10</v>
      </c>
      <c r="AF101" s="14"/>
    </row>
    <row r="102" spans="2:32" x14ac:dyDescent="0.55000000000000004">
      <c r="B102" s="7">
        <v>120</v>
      </c>
      <c r="C102" s="8">
        <v>0.9</v>
      </c>
      <c r="D102" s="17">
        <v>6.9699999999999998E-2</v>
      </c>
      <c r="E102" s="9">
        <v>348.5</v>
      </c>
      <c r="F102" s="8">
        <v>1</v>
      </c>
      <c r="G102" s="9">
        <v>12.835570469798659</v>
      </c>
      <c r="H102" s="9">
        <v>770.13422818791958</v>
      </c>
      <c r="I102" s="9">
        <v>5134.2281879194643</v>
      </c>
      <c r="P102" s="14"/>
      <c r="R102" s="7">
        <v>15</v>
      </c>
      <c r="S102" s="8">
        <v>1.04</v>
      </c>
      <c r="T102" s="23">
        <v>0.1986</v>
      </c>
      <c r="U102" s="9">
        <f>T102/0.0002</f>
        <v>993</v>
      </c>
      <c r="V102" s="8">
        <v>1</v>
      </c>
      <c r="W102" s="9">
        <f>U102*S102/(0.082*298)/V102</f>
        <v>42.262236045179243</v>
      </c>
      <c r="X102" s="9">
        <f>W102*60</f>
        <v>2535.7341627107544</v>
      </c>
      <c r="Y102" s="9">
        <f>X102/$S$100</f>
        <v>13193.892308188535</v>
      </c>
      <c r="AF102" s="14"/>
    </row>
    <row r="103" spans="2:32" x14ac:dyDescent="0.55000000000000004">
      <c r="B103" s="7">
        <v>180</v>
      </c>
      <c r="C103" s="8">
        <v>0.94</v>
      </c>
      <c r="D103" s="17">
        <v>6.1100000000000002E-2</v>
      </c>
      <c r="E103" s="9">
        <v>305.5</v>
      </c>
      <c r="F103" s="8">
        <v>1</v>
      </c>
      <c r="G103" s="9">
        <v>11.751923391717137</v>
      </c>
      <c r="H103" s="9">
        <v>705.11540350302823</v>
      </c>
      <c r="I103" s="9">
        <v>4700.7693566868547</v>
      </c>
      <c r="P103" s="14"/>
      <c r="R103" s="7">
        <v>15</v>
      </c>
      <c r="S103" s="8">
        <v>1.04</v>
      </c>
      <c r="T103" s="23">
        <v>0.19370000000000001</v>
      </c>
      <c r="U103" s="9">
        <f t="shared" ref="U103:U114" si="24">T103/0.0002</f>
        <v>968.5</v>
      </c>
      <c r="V103" s="8">
        <v>1</v>
      </c>
      <c r="W103" s="9">
        <f t="shared" ref="W103:W114" si="25">U103*S103/(0.082*298)/V103</f>
        <v>41.219512195121951</v>
      </c>
      <c r="X103" s="9">
        <f t="shared" ref="X103:X114" si="26">W103*60</f>
        <v>2473.1707317073169</v>
      </c>
      <c r="Y103" s="9">
        <f t="shared" ref="Y103:Y114" si="27">X103/$S$100</f>
        <v>12868.363243182876</v>
      </c>
      <c r="AF103" s="14"/>
    </row>
    <row r="104" spans="2:32" x14ac:dyDescent="0.55000000000000004">
      <c r="B104" s="7">
        <v>180</v>
      </c>
      <c r="C104" s="8">
        <v>0.94</v>
      </c>
      <c r="D104" s="17">
        <v>6.2300000000000001E-2</v>
      </c>
      <c r="E104" s="9">
        <v>311.5</v>
      </c>
      <c r="F104" s="8">
        <v>1</v>
      </c>
      <c r="G104" s="9">
        <v>11.982730397773777</v>
      </c>
      <c r="H104" s="9">
        <v>718.96382386642665</v>
      </c>
      <c r="I104" s="9">
        <v>4793.0921591095112</v>
      </c>
      <c r="P104" s="14"/>
      <c r="R104" s="7">
        <v>15</v>
      </c>
      <c r="S104" s="8">
        <v>1.04</v>
      </c>
      <c r="T104" s="23">
        <v>0.1734</v>
      </c>
      <c r="U104" s="9">
        <f t="shared" si="24"/>
        <v>867</v>
      </c>
      <c r="V104" s="8">
        <v>1</v>
      </c>
      <c r="W104" s="9">
        <f t="shared" si="25"/>
        <v>36.899656244884596</v>
      </c>
      <c r="X104" s="9">
        <f t="shared" si="26"/>
        <v>2213.9793746930759</v>
      </c>
      <c r="Y104" s="9">
        <f t="shared" si="27"/>
        <v>11519.742831016576</v>
      </c>
      <c r="AF104" s="14"/>
    </row>
    <row r="105" spans="2:32" x14ac:dyDescent="0.55000000000000004">
      <c r="H105" s="12" t="s">
        <v>15</v>
      </c>
      <c r="I105" s="13">
        <f>AVERAGE(I95:I104)</f>
        <v>7134.7028973645447</v>
      </c>
      <c r="P105" s="14"/>
      <c r="R105" s="7">
        <v>30</v>
      </c>
      <c r="S105" s="8">
        <v>1.1000000000000001</v>
      </c>
      <c r="T105" s="23">
        <v>0.25159999999999999</v>
      </c>
      <c r="U105" s="9">
        <f t="shared" si="24"/>
        <v>1258</v>
      </c>
      <c r="V105" s="8">
        <v>1</v>
      </c>
      <c r="W105" s="9">
        <f t="shared" si="25"/>
        <v>56.62956293992471</v>
      </c>
      <c r="X105" s="9">
        <f t="shared" si="26"/>
        <v>3397.7737763954829</v>
      </c>
      <c r="Y105" s="9">
        <f t="shared" si="27"/>
        <v>17679.243334177027</v>
      </c>
      <c r="AF105" s="14"/>
    </row>
    <row r="106" spans="2:32" x14ac:dyDescent="0.55000000000000004">
      <c r="P106" s="14"/>
      <c r="R106" s="7">
        <v>30</v>
      </c>
      <c r="S106" s="8">
        <v>1.1000000000000001</v>
      </c>
      <c r="T106" s="23">
        <v>0.26540000000000002</v>
      </c>
      <c r="U106" s="9">
        <f t="shared" si="24"/>
        <v>1327</v>
      </c>
      <c r="V106" s="8">
        <v>1</v>
      </c>
      <c r="W106" s="9">
        <f t="shared" si="25"/>
        <v>59.735635946963498</v>
      </c>
      <c r="X106" s="9">
        <f t="shared" si="26"/>
        <v>3584.1381568178099</v>
      </c>
      <c r="Y106" s="9">
        <f t="shared" si="27"/>
        <v>18648.93156156829</v>
      </c>
      <c r="AF106" s="14"/>
    </row>
    <row r="107" spans="2:32" x14ac:dyDescent="0.55000000000000004">
      <c r="P107" s="14"/>
      <c r="R107" s="7">
        <v>60</v>
      </c>
      <c r="S107" s="8">
        <v>1.1200000000000001</v>
      </c>
      <c r="T107" s="23">
        <v>0.26690000000000003</v>
      </c>
      <c r="U107" s="9">
        <f t="shared" si="24"/>
        <v>1334.5</v>
      </c>
      <c r="V107" s="8">
        <v>1</v>
      </c>
      <c r="W107" s="9">
        <f t="shared" si="25"/>
        <v>61.165493534129979</v>
      </c>
      <c r="X107" s="9">
        <f t="shared" si="26"/>
        <v>3669.9296120477989</v>
      </c>
      <c r="Y107" s="9">
        <f t="shared" si="27"/>
        <v>19095.320318683589</v>
      </c>
      <c r="AF107" s="14"/>
    </row>
    <row r="108" spans="2:32" x14ac:dyDescent="0.55000000000000004">
      <c r="P108" s="14"/>
      <c r="R108" s="7">
        <v>60</v>
      </c>
      <c r="S108" s="8">
        <v>1.1200000000000001</v>
      </c>
      <c r="T108" s="23">
        <v>0.253</v>
      </c>
      <c r="U108" s="9">
        <f t="shared" si="24"/>
        <v>1265</v>
      </c>
      <c r="V108" s="8">
        <v>1</v>
      </c>
      <c r="W108" s="9">
        <f t="shared" si="25"/>
        <v>57.980029464724183</v>
      </c>
      <c r="X108" s="9">
        <f t="shared" si="26"/>
        <v>3478.8017678834508</v>
      </c>
      <c r="Y108" s="9">
        <f t="shared" si="27"/>
        <v>18100.846911303663</v>
      </c>
      <c r="AF108" s="14"/>
    </row>
    <row r="109" spans="2:32" x14ac:dyDescent="0.55000000000000004">
      <c r="B109" s="5" t="s">
        <v>11</v>
      </c>
      <c r="C109" s="27">
        <v>6</v>
      </c>
      <c r="D109" s="27"/>
      <c r="E109" s="27"/>
      <c r="F109" s="3"/>
      <c r="K109" s="27" t="s">
        <v>16</v>
      </c>
      <c r="L109" s="27"/>
      <c r="P109" s="14"/>
      <c r="R109" s="7">
        <v>60</v>
      </c>
      <c r="S109" s="8">
        <v>1.1200000000000001</v>
      </c>
      <c r="T109" s="23">
        <v>0.26529999999999998</v>
      </c>
      <c r="U109" s="9">
        <f t="shared" si="24"/>
        <v>1326.4999999999998</v>
      </c>
      <c r="V109" s="8">
        <v>1</v>
      </c>
      <c r="W109" s="9">
        <f t="shared" si="25"/>
        <v>60.798821411032897</v>
      </c>
      <c r="X109" s="9">
        <f t="shared" si="26"/>
        <v>3647.9292846619737</v>
      </c>
      <c r="Y109" s="9">
        <f t="shared" si="27"/>
        <v>18980.848559560716</v>
      </c>
      <c r="AF109" s="14"/>
    </row>
    <row r="110" spans="2:32" x14ac:dyDescent="0.55000000000000004">
      <c r="B110" s="5" t="s">
        <v>12</v>
      </c>
      <c r="C110" s="27" t="s">
        <v>1</v>
      </c>
      <c r="D110" s="27"/>
      <c r="E110" s="27"/>
      <c r="P110" s="14"/>
      <c r="R110" s="7">
        <v>90</v>
      </c>
      <c r="S110" s="8">
        <v>1.38</v>
      </c>
      <c r="T110" s="23">
        <v>0.1918</v>
      </c>
      <c r="U110" s="9">
        <f t="shared" si="24"/>
        <v>959</v>
      </c>
      <c r="V110" s="8">
        <v>1</v>
      </c>
      <c r="W110" s="9">
        <f t="shared" si="25"/>
        <v>54.158618431821893</v>
      </c>
      <c r="X110" s="9">
        <f t="shared" si="26"/>
        <v>3249.5171059093136</v>
      </c>
      <c r="Y110" s="9">
        <f t="shared" si="27"/>
        <v>16907.836546695009</v>
      </c>
      <c r="AF110" s="14"/>
    </row>
    <row r="111" spans="2:32" x14ac:dyDescent="0.55000000000000004">
      <c r="B111" s="5" t="s">
        <v>18</v>
      </c>
      <c r="C111" s="27" t="s">
        <v>23</v>
      </c>
      <c r="D111" s="27"/>
      <c r="E111" s="27"/>
      <c r="P111" s="14"/>
      <c r="R111" s="7">
        <v>90</v>
      </c>
      <c r="S111" s="8">
        <v>1.38</v>
      </c>
      <c r="T111" s="23">
        <v>0.17530000000000001</v>
      </c>
      <c r="U111" s="9">
        <f t="shared" si="24"/>
        <v>876.5</v>
      </c>
      <c r="V111" s="8">
        <v>1</v>
      </c>
      <c r="W111" s="9">
        <f t="shared" si="25"/>
        <v>49.499508921263704</v>
      </c>
      <c r="X111" s="9">
        <f t="shared" si="26"/>
        <v>2969.9705352758224</v>
      </c>
      <c r="Y111" s="9">
        <f t="shared" si="27"/>
        <v>15453.304205608109</v>
      </c>
      <c r="AF111" s="14"/>
    </row>
    <row r="112" spans="2:32" x14ac:dyDescent="0.55000000000000004">
      <c r="B112" s="5" t="s">
        <v>19</v>
      </c>
      <c r="C112" s="27" t="s">
        <v>20</v>
      </c>
      <c r="D112" s="28"/>
      <c r="E112" s="28"/>
      <c r="P112" s="14"/>
      <c r="R112" s="7">
        <v>150</v>
      </c>
      <c r="S112" s="8">
        <v>1.1599999999999999</v>
      </c>
      <c r="T112" s="23">
        <v>0.159</v>
      </c>
      <c r="U112" s="9">
        <f t="shared" si="24"/>
        <v>795</v>
      </c>
      <c r="V112" s="8">
        <v>1</v>
      </c>
      <c r="W112" s="9">
        <f t="shared" si="25"/>
        <v>37.73940088394172</v>
      </c>
      <c r="X112" s="9">
        <f t="shared" si="26"/>
        <v>2264.3640530365033</v>
      </c>
      <c r="Y112" s="9">
        <f t="shared" si="27"/>
        <v>11781.903600793503</v>
      </c>
      <c r="AF112" s="14"/>
    </row>
    <row r="113" spans="2:32" x14ac:dyDescent="0.55000000000000004">
      <c r="B113" s="16" t="s">
        <v>2</v>
      </c>
      <c r="C113" s="18">
        <v>0.15</v>
      </c>
      <c r="P113" s="14"/>
      <c r="R113" s="7">
        <v>180</v>
      </c>
      <c r="S113" s="8">
        <v>1.1000000000000001</v>
      </c>
      <c r="T113" s="23">
        <v>0.1396</v>
      </c>
      <c r="U113" s="9">
        <f t="shared" si="24"/>
        <v>698</v>
      </c>
      <c r="V113" s="8">
        <v>1</v>
      </c>
      <c r="W113" s="9">
        <f t="shared" si="25"/>
        <v>31.42085447700115</v>
      </c>
      <c r="X113" s="9">
        <f t="shared" si="26"/>
        <v>1885.2512686200689</v>
      </c>
      <c r="Y113" s="9">
        <f t="shared" si="27"/>
        <v>9809.3098944797803</v>
      </c>
      <c r="AF113" s="14"/>
    </row>
    <row r="114" spans="2:32" ht="28.8" x14ac:dyDescent="0.55000000000000004">
      <c r="B114" s="6" t="s">
        <v>4</v>
      </c>
      <c r="C114" s="6" t="s">
        <v>5</v>
      </c>
      <c r="D114" s="6" t="s">
        <v>6</v>
      </c>
      <c r="E114" s="6" t="s">
        <v>7</v>
      </c>
      <c r="F114" s="6" t="s">
        <v>3</v>
      </c>
      <c r="G114" s="6" t="s">
        <v>8</v>
      </c>
      <c r="H114" s="6" t="s">
        <v>9</v>
      </c>
      <c r="I114" s="6" t="s">
        <v>10</v>
      </c>
      <c r="P114" s="14"/>
      <c r="R114" s="7">
        <v>210</v>
      </c>
      <c r="S114" s="8">
        <v>1.17</v>
      </c>
      <c r="T114" s="23">
        <v>0.12559999999999999</v>
      </c>
      <c r="U114" s="9">
        <f t="shared" si="24"/>
        <v>627.99999999999989</v>
      </c>
      <c r="V114" s="8">
        <v>1</v>
      </c>
      <c r="W114" s="9">
        <f t="shared" si="25"/>
        <v>30.068751023080697</v>
      </c>
      <c r="X114" s="9">
        <f t="shared" si="26"/>
        <v>1804.1250613848417</v>
      </c>
      <c r="Y114" s="9">
        <f t="shared" si="27"/>
        <v>9387.1952827141977</v>
      </c>
      <c r="AF114" s="14"/>
    </row>
    <row r="115" spans="2:32" x14ac:dyDescent="0.55000000000000004">
      <c r="B115" s="7">
        <v>30</v>
      </c>
      <c r="C115" s="8">
        <v>1.24</v>
      </c>
      <c r="D115" s="17">
        <v>0.22009999999999999</v>
      </c>
      <c r="E115" s="9">
        <v>1100.5</v>
      </c>
      <c r="F115" s="8">
        <v>1</v>
      </c>
      <c r="G115" s="9">
        <v>55.844655426420033</v>
      </c>
      <c r="H115" s="9">
        <v>3350.6793255852022</v>
      </c>
      <c r="I115" s="9">
        <v>22337.862170568016</v>
      </c>
      <c r="P115" s="14"/>
      <c r="X115" s="32" t="s">
        <v>15</v>
      </c>
      <c r="Y115" s="33">
        <f>AVERAGE(Y102:Y114)</f>
        <v>14878.979892151683</v>
      </c>
      <c r="AF115" s="14"/>
    </row>
    <row r="116" spans="2:32" x14ac:dyDescent="0.55000000000000004">
      <c r="B116" s="7">
        <v>30</v>
      </c>
      <c r="C116" s="8">
        <v>1.24</v>
      </c>
      <c r="D116" s="17">
        <v>0.21940000000000001</v>
      </c>
      <c r="E116" s="9">
        <v>1097</v>
      </c>
      <c r="F116" s="8">
        <v>1</v>
      </c>
      <c r="G116" s="9">
        <v>55.667048616794894</v>
      </c>
      <c r="H116" s="9">
        <v>3340.0229170076936</v>
      </c>
      <c r="I116" s="9">
        <v>22266.81944671796</v>
      </c>
      <c r="P116" s="14"/>
      <c r="AF116" s="14"/>
    </row>
    <row r="117" spans="2:32" x14ac:dyDescent="0.55000000000000004">
      <c r="B117" s="7">
        <v>60</v>
      </c>
      <c r="C117" s="8">
        <v>1.22</v>
      </c>
      <c r="D117" s="17">
        <v>0.17749999999999999</v>
      </c>
      <c r="E117" s="9">
        <v>887.49999999999989</v>
      </c>
      <c r="F117" s="8">
        <v>1</v>
      </c>
      <c r="G117" s="9">
        <v>44.309625143231287</v>
      </c>
      <c r="H117" s="9">
        <v>2658.5775085938772</v>
      </c>
      <c r="I117" s="9">
        <v>17723.850057292515</v>
      </c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14"/>
      <c r="AE117" s="14"/>
      <c r="AF117" s="14"/>
    </row>
    <row r="118" spans="2:32" x14ac:dyDescent="0.55000000000000004">
      <c r="B118" s="7">
        <v>60</v>
      </c>
      <c r="C118" s="8">
        <v>1.22</v>
      </c>
      <c r="D118" s="17">
        <v>0.1782</v>
      </c>
      <c r="E118" s="9">
        <v>891</v>
      </c>
      <c r="F118" s="8">
        <v>1</v>
      </c>
      <c r="G118" s="9">
        <v>44.484367326894741</v>
      </c>
      <c r="H118" s="9">
        <v>2669.0620396136846</v>
      </c>
      <c r="I118" s="9">
        <v>17793.746930757898</v>
      </c>
      <c r="P118" s="14"/>
    </row>
    <row r="119" spans="2:32" x14ac:dyDescent="0.55000000000000004">
      <c r="B119" s="7">
        <v>90</v>
      </c>
      <c r="C119" s="8">
        <v>1.21</v>
      </c>
      <c r="D119" s="17">
        <v>0.15140000000000001</v>
      </c>
      <c r="E119" s="9">
        <v>757</v>
      </c>
      <c r="F119" s="8">
        <v>1</v>
      </c>
      <c r="G119" s="9">
        <v>37.484449173350797</v>
      </c>
      <c r="H119" s="9">
        <v>2249.066950401048</v>
      </c>
      <c r="I119" s="9">
        <v>14993.77966934032</v>
      </c>
      <c r="P119" s="14"/>
    </row>
    <row r="120" spans="2:32" x14ac:dyDescent="0.55000000000000004">
      <c r="B120" s="7">
        <v>90</v>
      </c>
      <c r="C120" s="8">
        <v>1.21</v>
      </c>
      <c r="D120" s="17">
        <v>0.15479999999999999</v>
      </c>
      <c r="E120" s="9">
        <v>773.99999999999989</v>
      </c>
      <c r="F120" s="8">
        <v>1</v>
      </c>
      <c r="G120" s="9">
        <v>38.32623997380913</v>
      </c>
      <c r="H120" s="9">
        <v>2299.5743984285477</v>
      </c>
      <c r="I120" s="9">
        <v>15330.495989523652</v>
      </c>
      <c r="P120" s="14"/>
    </row>
    <row r="121" spans="2:32" x14ac:dyDescent="0.55000000000000004">
      <c r="B121" s="7">
        <v>120</v>
      </c>
      <c r="C121" s="8">
        <v>1.38</v>
      </c>
      <c r="D121" s="17">
        <v>0.10780000000000001</v>
      </c>
      <c r="E121" s="9">
        <v>539</v>
      </c>
      <c r="F121" s="8">
        <v>1</v>
      </c>
      <c r="G121" s="9">
        <v>30.43951546898019</v>
      </c>
      <c r="H121" s="9">
        <v>1826.3709281388115</v>
      </c>
      <c r="I121" s="9">
        <v>12175.806187592078</v>
      </c>
      <c r="P121" s="14"/>
    </row>
    <row r="122" spans="2:32" x14ac:dyDescent="0.55000000000000004">
      <c r="B122" s="7">
        <v>120</v>
      </c>
      <c r="C122" s="8">
        <v>1.38</v>
      </c>
      <c r="D122" s="17">
        <v>0.1053</v>
      </c>
      <c r="E122" s="9">
        <v>526.5</v>
      </c>
      <c r="F122" s="8">
        <v>1</v>
      </c>
      <c r="G122" s="9">
        <v>29.733589785562284</v>
      </c>
      <c r="H122" s="9">
        <v>1784.015387133737</v>
      </c>
      <c r="I122" s="9">
        <v>11893.435914224914</v>
      </c>
      <c r="P122" s="14"/>
    </row>
    <row r="123" spans="2:32" x14ac:dyDescent="0.55000000000000004">
      <c r="B123" s="7">
        <v>180</v>
      </c>
      <c r="C123" s="8">
        <v>1.21</v>
      </c>
      <c r="D123" s="17">
        <v>8.6999999999999994E-2</v>
      </c>
      <c r="E123" s="9">
        <v>434.99999999999994</v>
      </c>
      <c r="F123" s="8">
        <v>1</v>
      </c>
      <c r="G123" s="9">
        <v>21.539941070551642</v>
      </c>
      <c r="H123" s="9">
        <v>1292.3964642330984</v>
      </c>
      <c r="I123" s="9">
        <v>8615.9764282206561</v>
      </c>
      <c r="P123" s="14"/>
    </row>
    <row r="124" spans="2:32" x14ac:dyDescent="0.55000000000000004">
      <c r="B124" s="7">
        <v>180</v>
      </c>
      <c r="C124" s="8">
        <v>1.21</v>
      </c>
      <c r="D124" s="17">
        <v>8.9200000000000002E-2</v>
      </c>
      <c r="E124" s="9">
        <v>446</v>
      </c>
      <c r="F124" s="8">
        <v>1</v>
      </c>
      <c r="G124" s="9">
        <v>22.0846292355541</v>
      </c>
      <c r="H124" s="9">
        <v>1325.0777541332461</v>
      </c>
      <c r="I124" s="9">
        <v>8833.8516942216411</v>
      </c>
      <c r="P124" s="14"/>
    </row>
    <row r="125" spans="2:32" x14ac:dyDescent="0.55000000000000004">
      <c r="H125" s="12" t="s">
        <v>15</v>
      </c>
      <c r="I125" s="13">
        <f>AVERAGE(I115:I124)</f>
        <v>15196.562448845967</v>
      </c>
      <c r="P125" s="14"/>
    </row>
    <row r="126" spans="2:32" x14ac:dyDescent="0.55000000000000004">
      <c r="P126" s="14"/>
    </row>
    <row r="127" spans="2:32" x14ac:dyDescent="0.55000000000000004">
      <c r="P127" s="14"/>
    </row>
    <row r="128" spans="2:32" x14ac:dyDescent="0.55000000000000004">
      <c r="P128" s="14"/>
    </row>
    <row r="129" spans="2:16" x14ac:dyDescent="0.55000000000000004">
      <c r="B129" s="5" t="s">
        <v>11</v>
      </c>
      <c r="C129" s="27">
        <v>7</v>
      </c>
      <c r="D129" s="27"/>
      <c r="E129" s="27"/>
      <c r="F129" s="3"/>
      <c r="M129" s="5" t="s">
        <v>16</v>
      </c>
      <c r="N129" s="5"/>
      <c r="P129" s="14"/>
    </row>
    <row r="130" spans="2:16" x14ac:dyDescent="0.55000000000000004">
      <c r="B130" s="5" t="s">
        <v>12</v>
      </c>
      <c r="C130" s="27" t="s">
        <v>1</v>
      </c>
      <c r="D130" s="27"/>
      <c r="E130" s="27"/>
      <c r="P130" s="14"/>
    </row>
    <row r="131" spans="2:16" x14ac:dyDescent="0.55000000000000004">
      <c r="B131" s="5" t="s">
        <v>18</v>
      </c>
      <c r="C131" s="27" t="s">
        <v>23</v>
      </c>
      <c r="D131" s="27"/>
      <c r="E131" s="27"/>
      <c r="P131" s="14"/>
    </row>
    <row r="132" spans="2:16" x14ac:dyDescent="0.55000000000000004">
      <c r="B132" s="5" t="s">
        <v>19</v>
      </c>
      <c r="C132" s="27" t="s">
        <v>21</v>
      </c>
      <c r="D132" s="28"/>
      <c r="E132" s="28"/>
      <c r="P132" s="14"/>
    </row>
    <row r="133" spans="2:16" x14ac:dyDescent="0.55000000000000004">
      <c r="B133" s="16" t="s">
        <v>2</v>
      </c>
      <c r="C133" s="18">
        <v>0.15</v>
      </c>
      <c r="P133" s="14"/>
    </row>
    <row r="134" spans="2:16" ht="28.8" x14ac:dyDescent="0.55000000000000004">
      <c r="B134" s="6" t="s">
        <v>4</v>
      </c>
      <c r="C134" s="6" t="s">
        <v>5</v>
      </c>
      <c r="D134" s="6" t="s">
        <v>6</v>
      </c>
      <c r="E134" s="6" t="s">
        <v>7</v>
      </c>
      <c r="F134" s="6" t="s">
        <v>3</v>
      </c>
      <c r="G134" s="6" t="s">
        <v>8</v>
      </c>
      <c r="H134" s="6" t="s">
        <v>9</v>
      </c>
      <c r="I134" s="6" t="s">
        <v>10</v>
      </c>
      <c r="P134" s="14"/>
    </row>
    <row r="135" spans="2:16" x14ac:dyDescent="0.55000000000000004">
      <c r="B135" s="7">
        <v>30</v>
      </c>
      <c r="C135" s="8">
        <v>1.1200000000000001</v>
      </c>
      <c r="D135" s="17">
        <v>0.25719999999999998</v>
      </c>
      <c r="E135" s="9">
        <v>1285.9999999999998</v>
      </c>
      <c r="F135" s="8">
        <v>1</v>
      </c>
      <c r="G135" s="9">
        <v>58.942543787853985</v>
      </c>
      <c r="H135" s="9">
        <v>3536.5526272712391</v>
      </c>
      <c r="I135" s="9">
        <v>23577.017515141593</v>
      </c>
      <c r="P135" s="14"/>
    </row>
    <row r="136" spans="2:16" x14ac:dyDescent="0.55000000000000004">
      <c r="B136" s="7">
        <v>30</v>
      </c>
      <c r="C136" s="8">
        <v>1.1200000000000001</v>
      </c>
      <c r="D136" s="17">
        <v>0.25719999999999998</v>
      </c>
      <c r="E136" s="9">
        <v>1285.9999999999998</v>
      </c>
      <c r="F136" s="8">
        <v>1</v>
      </c>
      <c r="G136" s="9">
        <v>58.942543787853985</v>
      </c>
      <c r="H136" s="9">
        <v>3536.5526272712391</v>
      </c>
      <c r="I136" s="9">
        <v>23577.017515141593</v>
      </c>
      <c r="P136" s="14"/>
    </row>
    <row r="137" spans="2:16" x14ac:dyDescent="0.55000000000000004">
      <c r="B137" s="7">
        <v>60</v>
      </c>
      <c r="C137" s="8">
        <v>1.1200000000000001</v>
      </c>
      <c r="D137" s="17">
        <v>0.2026</v>
      </c>
      <c r="E137" s="9">
        <v>1013</v>
      </c>
      <c r="F137" s="8">
        <v>1</v>
      </c>
      <c r="G137" s="9">
        <v>46.429857587166481</v>
      </c>
      <c r="H137" s="9">
        <v>2785.791455229989</v>
      </c>
      <c r="I137" s="9">
        <v>18571.943034866596</v>
      </c>
      <c r="P137" s="14"/>
    </row>
    <row r="138" spans="2:16" x14ac:dyDescent="0.55000000000000004">
      <c r="B138" s="7">
        <v>60</v>
      </c>
      <c r="C138" s="8">
        <v>1.1200000000000001</v>
      </c>
      <c r="D138" s="17">
        <v>0.19739999999999999</v>
      </c>
      <c r="E138" s="9">
        <v>986.99999999999989</v>
      </c>
      <c r="F138" s="8">
        <v>1</v>
      </c>
      <c r="G138" s="9">
        <v>45.238173187100998</v>
      </c>
      <c r="H138" s="9">
        <v>2714.2903912260599</v>
      </c>
      <c r="I138" s="9">
        <v>18095.269274840401</v>
      </c>
      <c r="P138" s="14"/>
    </row>
    <row r="139" spans="2:16" x14ac:dyDescent="0.55000000000000004">
      <c r="B139" s="7">
        <v>90</v>
      </c>
      <c r="C139" s="19">
        <v>0.3</v>
      </c>
      <c r="D139" s="20">
        <v>0.1137</v>
      </c>
      <c r="E139" s="21">
        <v>568.5</v>
      </c>
      <c r="F139" s="19">
        <v>1</v>
      </c>
      <c r="G139" s="21">
        <v>6.9794565395318378</v>
      </c>
      <c r="H139" s="21">
        <v>418.76739237191026</v>
      </c>
      <c r="I139" s="21">
        <v>2791.782615812735</v>
      </c>
      <c r="J139" s="30" t="s">
        <v>24</v>
      </c>
      <c r="K139" s="30"/>
      <c r="P139" s="14"/>
    </row>
    <row r="140" spans="2:16" ht="14.4" customHeight="1" x14ac:dyDescent="0.55000000000000004">
      <c r="B140" s="7">
        <v>90</v>
      </c>
      <c r="C140" s="19">
        <v>0.3</v>
      </c>
      <c r="D140" s="20">
        <v>0.1062</v>
      </c>
      <c r="E140" s="21">
        <v>531</v>
      </c>
      <c r="F140" s="19">
        <v>1</v>
      </c>
      <c r="G140" s="21">
        <v>6.5190702242592886</v>
      </c>
      <c r="H140" s="21">
        <v>391.14421345555729</v>
      </c>
      <c r="I140" s="21">
        <v>2607.6280897037154</v>
      </c>
      <c r="J140" s="30"/>
      <c r="K140" s="30"/>
      <c r="P140" s="14"/>
    </row>
    <row r="141" spans="2:16" x14ac:dyDescent="0.55000000000000004">
      <c r="B141" s="7">
        <v>120</v>
      </c>
      <c r="C141" s="8">
        <v>1.3</v>
      </c>
      <c r="D141" s="17">
        <v>0.1023</v>
      </c>
      <c r="E141" s="9">
        <v>511.5</v>
      </c>
      <c r="F141" s="8">
        <v>1</v>
      </c>
      <c r="G141" s="9">
        <v>27.211900474709449</v>
      </c>
      <c r="H141" s="9">
        <v>1632.7140284825668</v>
      </c>
      <c r="I141" s="9">
        <v>10884.76018988378</v>
      </c>
      <c r="J141" s="22"/>
      <c r="K141" s="22"/>
      <c r="P141" s="14"/>
    </row>
    <row r="142" spans="2:16" x14ac:dyDescent="0.55000000000000004">
      <c r="B142" s="7">
        <v>120</v>
      </c>
      <c r="C142" s="8">
        <v>1.3</v>
      </c>
      <c r="D142" s="17">
        <v>0.10100000000000001</v>
      </c>
      <c r="E142" s="9">
        <v>505</v>
      </c>
      <c r="F142" s="8">
        <v>1</v>
      </c>
      <c r="G142" s="9">
        <v>26.866099197904731</v>
      </c>
      <c r="H142" s="9">
        <v>1611.9659518742837</v>
      </c>
      <c r="I142" s="9">
        <v>10746.439679161893</v>
      </c>
      <c r="P142" s="14"/>
    </row>
    <row r="143" spans="2:16" x14ac:dyDescent="0.55000000000000004">
      <c r="B143" s="7">
        <v>180</v>
      </c>
      <c r="C143" s="8">
        <v>1.1200000000000001</v>
      </c>
      <c r="D143" s="17">
        <v>8.6999999999999994E-2</v>
      </c>
      <c r="E143" s="9">
        <v>434.99999999999994</v>
      </c>
      <c r="F143" s="8">
        <v>1</v>
      </c>
      <c r="G143" s="9">
        <v>19.937796693403175</v>
      </c>
      <c r="H143" s="9">
        <v>1196.2678016041905</v>
      </c>
      <c r="I143" s="9">
        <v>7975.1186773612699</v>
      </c>
      <c r="P143" s="14"/>
    </row>
    <row r="144" spans="2:16" x14ac:dyDescent="0.55000000000000004">
      <c r="B144" s="7">
        <v>180</v>
      </c>
      <c r="C144" s="8">
        <v>1.1200000000000001</v>
      </c>
      <c r="D144" s="17">
        <v>8.5999999999999993E-2</v>
      </c>
      <c r="E144" s="9">
        <v>429.99999999999994</v>
      </c>
      <c r="F144" s="8">
        <v>1</v>
      </c>
      <c r="G144" s="9">
        <v>19.708626616467505</v>
      </c>
      <c r="H144" s="9">
        <v>1182.5175969880504</v>
      </c>
      <c r="I144" s="9">
        <v>7883.4506465870027</v>
      </c>
      <c r="P144" s="14"/>
    </row>
    <row r="145" spans="2:16" x14ac:dyDescent="0.55000000000000004">
      <c r="H145" s="12" t="s">
        <v>15</v>
      </c>
      <c r="I145" s="13">
        <f>AVERAGE(I135:I138,I141:I144)</f>
        <v>15163.877066623018</v>
      </c>
      <c r="P145" s="14"/>
    </row>
    <row r="146" spans="2:16" x14ac:dyDescent="0.55000000000000004">
      <c r="P146" s="14"/>
    </row>
    <row r="147" spans="2:16" x14ac:dyDescent="0.55000000000000004">
      <c r="P147" s="14"/>
    </row>
    <row r="148" spans="2:16" x14ac:dyDescent="0.55000000000000004">
      <c r="P148" s="14"/>
    </row>
    <row r="149" spans="2:16" x14ac:dyDescent="0.55000000000000004">
      <c r="B149" s="5" t="s">
        <v>11</v>
      </c>
      <c r="C149" s="27">
        <v>8</v>
      </c>
      <c r="D149" s="27"/>
      <c r="E149" s="27"/>
      <c r="F149" s="3"/>
      <c r="K149" s="27" t="s">
        <v>16</v>
      </c>
      <c r="L149" s="27"/>
      <c r="P149" s="14"/>
    </row>
    <row r="150" spans="2:16" x14ac:dyDescent="0.55000000000000004">
      <c r="B150" s="5" t="s">
        <v>12</v>
      </c>
      <c r="C150" s="27" t="s">
        <v>1</v>
      </c>
      <c r="D150" s="27"/>
      <c r="E150" s="27"/>
      <c r="P150" s="14"/>
    </row>
    <row r="151" spans="2:16" x14ac:dyDescent="0.55000000000000004">
      <c r="B151" s="5" t="s">
        <v>18</v>
      </c>
      <c r="C151" s="27" t="s">
        <v>25</v>
      </c>
      <c r="D151" s="27"/>
      <c r="E151" s="27"/>
      <c r="P151" s="14"/>
    </row>
    <row r="152" spans="2:16" x14ac:dyDescent="0.55000000000000004">
      <c r="B152" s="5" t="s">
        <v>19</v>
      </c>
      <c r="C152" s="27" t="s">
        <v>20</v>
      </c>
      <c r="D152" s="28"/>
      <c r="E152" s="28"/>
      <c r="P152" s="14"/>
    </row>
    <row r="153" spans="2:16" x14ac:dyDescent="0.55000000000000004">
      <c r="B153" s="16" t="s">
        <v>2</v>
      </c>
      <c r="C153" s="18">
        <v>0.15</v>
      </c>
      <c r="P153" s="14"/>
    </row>
    <row r="154" spans="2:16" ht="28.8" x14ac:dyDescent="0.55000000000000004">
      <c r="B154" s="6" t="s">
        <v>4</v>
      </c>
      <c r="C154" s="6" t="s">
        <v>5</v>
      </c>
      <c r="D154" s="6" t="s">
        <v>6</v>
      </c>
      <c r="E154" s="6" t="s">
        <v>7</v>
      </c>
      <c r="F154" s="6" t="s">
        <v>3</v>
      </c>
      <c r="G154" s="6" t="s">
        <v>8</v>
      </c>
      <c r="H154" s="6" t="s">
        <v>9</v>
      </c>
      <c r="I154" s="6" t="s">
        <v>10</v>
      </c>
      <c r="P154" s="14"/>
    </row>
    <row r="155" spans="2:16" x14ac:dyDescent="0.55000000000000004">
      <c r="B155" s="7">
        <v>30</v>
      </c>
      <c r="C155" s="8">
        <v>1.2</v>
      </c>
      <c r="D155" s="17">
        <v>0.35370000000000001</v>
      </c>
      <c r="E155" s="9">
        <v>1768.5</v>
      </c>
      <c r="F155" s="8">
        <v>1</v>
      </c>
      <c r="G155" s="9">
        <v>86.847274513013573</v>
      </c>
      <c r="H155" s="9">
        <v>5210.8364707808141</v>
      </c>
      <c r="I155" s="9">
        <v>34738.909805205432</v>
      </c>
      <c r="P155" s="14"/>
    </row>
    <row r="156" spans="2:16" x14ac:dyDescent="0.55000000000000004">
      <c r="B156" s="7">
        <v>30</v>
      </c>
      <c r="C156" s="8">
        <v>1.2</v>
      </c>
      <c r="D156" s="17">
        <v>0.34939999999999999</v>
      </c>
      <c r="E156" s="9">
        <v>1746.9999999999998</v>
      </c>
      <c r="F156" s="8">
        <v>1</v>
      </c>
      <c r="G156" s="9">
        <v>85.791455229988529</v>
      </c>
      <c r="H156" s="9">
        <v>5147.4873137993118</v>
      </c>
      <c r="I156" s="9">
        <v>34316.582091995413</v>
      </c>
      <c r="P156" s="14"/>
    </row>
    <row r="157" spans="2:16" x14ac:dyDescent="0.55000000000000004">
      <c r="B157" s="7">
        <v>60</v>
      </c>
      <c r="C157" s="8">
        <v>1.1499999999999999</v>
      </c>
      <c r="D157" s="17">
        <v>0.3412</v>
      </c>
      <c r="E157" s="9">
        <v>1706</v>
      </c>
      <c r="F157" s="8">
        <v>1</v>
      </c>
      <c r="G157" s="9">
        <v>80.287281060730066</v>
      </c>
      <c r="H157" s="9">
        <v>4817.2368636438041</v>
      </c>
      <c r="I157" s="9">
        <v>32114.91242429203</v>
      </c>
      <c r="P157" s="14"/>
    </row>
    <row r="158" spans="2:16" x14ac:dyDescent="0.55000000000000004">
      <c r="B158" s="7">
        <v>60</v>
      </c>
      <c r="C158" s="8">
        <v>1.1499999999999999</v>
      </c>
      <c r="D158" s="17">
        <v>0.3387</v>
      </c>
      <c r="E158" s="9">
        <v>1693.5</v>
      </c>
      <c r="F158" s="8">
        <v>1</v>
      </c>
      <c r="G158" s="9">
        <v>79.699009657881803</v>
      </c>
      <c r="H158" s="9">
        <v>4781.9405794729082</v>
      </c>
      <c r="I158" s="9">
        <v>31879.603863152723</v>
      </c>
      <c r="P158" s="14"/>
    </row>
    <row r="159" spans="2:16" x14ac:dyDescent="0.55000000000000004">
      <c r="B159" s="7">
        <v>90</v>
      </c>
      <c r="C159" s="8">
        <v>1.2</v>
      </c>
      <c r="D159" s="17">
        <v>0.29289999999999999</v>
      </c>
      <c r="E159" s="9">
        <v>1464.5</v>
      </c>
      <c r="F159" s="8">
        <v>1</v>
      </c>
      <c r="G159" s="9">
        <v>71.91848092977574</v>
      </c>
      <c r="H159" s="9">
        <v>4315.1088557865442</v>
      </c>
      <c r="I159" s="9">
        <v>28767.392371910297</v>
      </c>
      <c r="P159" s="14"/>
    </row>
    <row r="160" spans="2:16" x14ac:dyDescent="0.55000000000000004">
      <c r="B160" s="7">
        <v>90</v>
      </c>
      <c r="C160" s="8">
        <v>1.2</v>
      </c>
      <c r="D160" s="17">
        <v>0.28149999999999997</v>
      </c>
      <c r="E160" s="9">
        <v>1407.4999999999998</v>
      </c>
      <c r="F160" s="8">
        <v>1</v>
      </c>
      <c r="G160" s="9">
        <v>69.119332132918629</v>
      </c>
      <c r="H160" s="9">
        <v>4147.1599279751181</v>
      </c>
      <c r="I160" s="9">
        <v>27647.732853167454</v>
      </c>
      <c r="P160" s="14"/>
    </row>
    <row r="161" spans="2:16" x14ac:dyDescent="0.55000000000000004">
      <c r="B161" s="7">
        <v>120</v>
      </c>
      <c r="C161" s="8">
        <v>1.2</v>
      </c>
      <c r="D161" s="17">
        <v>0.27550000000000002</v>
      </c>
      <c r="E161" s="9">
        <v>1377.5</v>
      </c>
      <c r="F161" s="8">
        <v>1</v>
      </c>
      <c r="G161" s="9">
        <v>67.646095924046492</v>
      </c>
      <c r="H161" s="9">
        <v>4058.7657554427897</v>
      </c>
      <c r="I161" s="9">
        <v>27058.438369618598</v>
      </c>
      <c r="P161" s="14"/>
    </row>
    <row r="162" spans="2:16" x14ac:dyDescent="0.55000000000000004">
      <c r="B162" s="7">
        <v>120</v>
      </c>
      <c r="C162" s="8">
        <v>1.2</v>
      </c>
      <c r="D162" s="17">
        <v>0.27079999999999999</v>
      </c>
      <c r="E162" s="9">
        <v>1353.9999999999998</v>
      </c>
      <c r="F162" s="8">
        <v>1</v>
      </c>
      <c r="G162" s="9">
        <v>66.492060893763295</v>
      </c>
      <c r="H162" s="9">
        <v>3989.5236536257976</v>
      </c>
      <c r="I162" s="9">
        <v>26596.824357505317</v>
      </c>
      <c r="P162" s="14"/>
    </row>
    <row r="163" spans="2:16" x14ac:dyDescent="0.55000000000000004">
      <c r="B163" s="7">
        <v>180</v>
      </c>
      <c r="C163" s="8">
        <v>1.1000000000000001</v>
      </c>
      <c r="D163" s="17">
        <v>0.22539999999999999</v>
      </c>
      <c r="E163" s="9">
        <v>1127</v>
      </c>
      <c r="F163" s="8">
        <v>1</v>
      </c>
      <c r="G163" s="9">
        <v>50.732525781633655</v>
      </c>
      <c r="H163" s="9">
        <v>3043.9515468980194</v>
      </c>
      <c r="I163" s="9">
        <v>20293.010312653463</v>
      </c>
      <c r="P163" s="14"/>
    </row>
    <row r="164" spans="2:16" x14ac:dyDescent="0.55000000000000004">
      <c r="B164" s="7">
        <v>180</v>
      </c>
      <c r="C164" s="8">
        <v>1.1000000000000001</v>
      </c>
      <c r="D164" s="17">
        <v>0.22450000000000001</v>
      </c>
      <c r="E164" s="9">
        <v>1122.5</v>
      </c>
      <c r="F164" s="8">
        <v>1</v>
      </c>
      <c r="G164" s="9">
        <v>50.529955802913733</v>
      </c>
      <c r="H164" s="9">
        <v>3031.797348174824</v>
      </c>
      <c r="I164" s="9">
        <v>20211.982321165495</v>
      </c>
      <c r="P164" s="14"/>
    </row>
    <row r="165" spans="2:16" x14ac:dyDescent="0.55000000000000004">
      <c r="H165" s="12" t="s">
        <v>15</v>
      </c>
      <c r="I165" s="13">
        <f>AVERAGE(I155:I164)</f>
        <v>28362.538877066621</v>
      </c>
      <c r="P165" s="14"/>
    </row>
    <row r="166" spans="2:16" x14ac:dyDescent="0.55000000000000004">
      <c r="P166" s="14"/>
    </row>
    <row r="167" spans="2:16" x14ac:dyDescent="0.55000000000000004">
      <c r="P167" s="14"/>
    </row>
    <row r="168" spans="2:16" x14ac:dyDescent="0.55000000000000004">
      <c r="P168" s="14"/>
    </row>
    <row r="169" spans="2:16" x14ac:dyDescent="0.55000000000000004">
      <c r="B169" s="5" t="s">
        <v>11</v>
      </c>
      <c r="C169" s="27">
        <v>9</v>
      </c>
      <c r="D169" s="27"/>
      <c r="E169" s="27"/>
      <c r="F169" s="3"/>
      <c r="K169" s="27" t="s">
        <v>16</v>
      </c>
      <c r="L169" s="27"/>
      <c r="P169" s="14"/>
    </row>
    <row r="170" spans="2:16" x14ac:dyDescent="0.55000000000000004">
      <c r="B170" s="5" t="s">
        <v>12</v>
      </c>
      <c r="C170" s="27" t="s">
        <v>1</v>
      </c>
      <c r="D170" s="27"/>
      <c r="E170" s="27"/>
      <c r="P170" s="14"/>
    </row>
    <row r="171" spans="2:16" x14ac:dyDescent="0.55000000000000004">
      <c r="B171" s="5" t="s">
        <v>18</v>
      </c>
      <c r="C171" s="27" t="s">
        <v>25</v>
      </c>
      <c r="D171" s="27"/>
      <c r="E171" s="27"/>
      <c r="P171" s="14"/>
    </row>
    <row r="172" spans="2:16" x14ac:dyDescent="0.55000000000000004">
      <c r="B172" s="5" t="s">
        <v>19</v>
      </c>
      <c r="C172" s="27" t="s">
        <v>21</v>
      </c>
      <c r="D172" s="28"/>
      <c r="E172" s="28"/>
      <c r="P172" s="14"/>
    </row>
    <row r="173" spans="2:16" x14ac:dyDescent="0.55000000000000004">
      <c r="B173" s="16" t="s">
        <v>2</v>
      </c>
      <c r="C173" s="18">
        <v>0.15</v>
      </c>
      <c r="P173" s="14"/>
    </row>
    <row r="174" spans="2:16" ht="28.8" x14ac:dyDescent="0.55000000000000004">
      <c r="B174" s="6" t="s">
        <v>4</v>
      </c>
      <c r="C174" s="6" t="s">
        <v>5</v>
      </c>
      <c r="D174" s="6" t="s">
        <v>6</v>
      </c>
      <c r="E174" s="6" t="s">
        <v>7</v>
      </c>
      <c r="F174" s="6" t="s">
        <v>3</v>
      </c>
      <c r="G174" s="6" t="s">
        <v>8</v>
      </c>
      <c r="H174" s="6" t="s">
        <v>9</v>
      </c>
      <c r="I174" s="6" t="s">
        <v>10</v>
      </c>
      <c r="P174" s="14"/>
    </row>
    <row r="175" spans="2:16" x14ac:dyDescent="0.55000000000000004">
      <c r="B175" s="7">
        <v>30</v>
      </c>
      <c r="C175" s="8">
        <v>1.1100000000000001</v>
      </c>
      <c r="D175" s="17">
        <v>0.41839999999999999</v>
      </c>
      <c r="E175" s="9">
        <v>2092</v>
      </c>
      <c r="F175" s="8">
        <v>1</v>
      </c>
      <c r="G175" s="9">
        <v>95.028646259616977</v>
      </c>
      <c r="H175" s="9">
        <v>5701.7187755770183</v>
      </c>
      <c r="I175" s="9">
        <v>38011.458503846792</v>
      </c>
      <c r="P175" s="14"/>
    </row>
    <row r="176" spans="2:16" x14ac:dyDescent="0.55000000000000004">
      <c r="B176" s="7">
        <v>30</v>
      </c>
      <c r="C176" s="8">
        <v>1.1100000000000001</v>
      </c>
      <c r="D176" s="17">
        <v>0.4284</v>
      </c>
      <c r="E176" s="9">
        <v>2142</v>
      </c>
      <c r="F176" s="8">
        <v>1</v>
      </c>
      <c r="G176" s="9">
        <v>97.299885414961551</v>
      </c>
      <c r="H176" s="9">
        <v>5837.9931248976927</v>
      </c>
      <c r="I176" s="9">
        <v>38919.954165984622</v>
      </c>
      <c r="P176" s="14"/>
    </row>
    <row r="177" spans="2:16" x14ac:dyDescent="0.55000000000000004">
      <c r="B177" s="7">
        <v>60</v>
      </c>
      <c r="C177" s="8">
        <v>1.2</v>
      </c>
      <c r="D177" s="17">
        <v>0.314</v>
      </c>
      <c r="E177" s="9">
        <v>1570</v>
      </c>
      <c r="F177" s="8">
        <v>1</v>
      </c>
      <c r="G177" s="9">
        <v>77.099361597642826</v>
      </c>
      <c r="H177" s="9">
        <v>4625.9616958585693</v>
      </c>
      <c r="I177" s="9">
        <v>30839.744639057131</v>
      </c>
      <c r="P177" s="14"/>
    </row>
    <row r="178" spans="2:16" x14ac:dyDescent="0.55000000000000004">
      <c r="B178" s="7">
        <v>60</v>
      </c>
      <c r="C178" s="8">
        <v>1.2</v>
      </c>
      <c r="D178" s="17">
        <v>0.31290000000000001</v>
      </c>
      <c r="E178" s="9">
        <v>1564.5</v>
      </c>
      <c r="F178" s="8">
        <v>1</v>
      </c>
      <c r="G178" s="9">
        <v>76.829268292682926</v>
      </c>
      <c r="H178" s="9">
        <v>4609.7560975609758</v>
      </c>
      <c r="I178" s="9">
        <v>30731.707317073175</v>
      </c>
      <c r="P178" s="14"/>
    </row>
    <row r="179" spans="2:16" x14ac:dyDescent="0.55000000000000004">
      <c r="B179" s="7">
        <v>90</v>
      </c>
      <c r="C179" s="8">
        <v>1.2</v>
      </c>
      <c r="D179" s="17">
        <v>0.28910000000000002</v>
      </c>
      <c r="E179" s="9">
        <v>1445.5</v>
      </c>
      <c r="F179" s="8">
        <v>1</v>
      </c>
      <c r="G179" s="9">
        <v>70.985431330823374</v>
      </c>
      <c r="H179" s="9">
        <v>4259.1258798494027</v>
      </c>
      <c r="I179" s="9">
        <v>28394.172532329354</v>
      </c>
      <c r="P179" s="14"/>
    </row>
    <row r="180" spans="2:16" x14ac:dyDescent="0.55000000000000004">
      <c r="B180" s="7">
        <v>90</v>
      </c>
      <c r="C180" s="8">
        <v>1.2</v>
      </c>
      <c r="D180" s="17">
        <v>0.28889999999999999</v>
      </c>
      <c r="E180" s="9">
        <v>1444.4999999999998</v>
      </c>
      <c r="F180" s="8">
        <v>1</v>
      </c>
      <c r="G180" s="9">
        <v>70.936323457194291</v>
      </c>
      <c r="H180" s="9">
        <v>4256.1794074316576</v>
      </c>
      <c r="I180" s="9">
        <v>28374.529382877718</v>
      </c>
      <c r="P180" s="14"/>
    </row>
    <row r="181" spans="2:16" x14ac:dyDescent="0.55000000000000004">
      <c r="B181" s="7">
        <v>120</v>
      </c>
      <c r="C181" s="8">
        <v>1.3</v>
      </c>
      <c r="D181" s="17">
        <v>0.251</v>
      </c>
      <c r="E181" s="9">
        <v>1255</v>
      </c>
      <c r="F181" s="8">
        <v>1</v>
      </c>
      <c r="G181" s="9">
        <v>66.766246521525616</v>
      </c>
      <c r="H181" s="9">
        <v>4005.9747912915368</v>
      </c>
      <c r="I181" s="9">
        <v>26706.498608610247</v>
      </c>
      <c r="P181" s="14"/>
    </row>
    <row r="182" spans="2:16" x14ac:dyDescent="0.55000000000000004">
      <c r="B182" s="7">
        <v>120</v>
      </c>
      <c r="C182" s="8">
        <v>1.3</v>
      </c>
      <c r="D182" s="17">
        <v>0.25</v>
      </c>
      <c r="E182" s="9">
        <v>1250</v>
      </c>
      <c r="F182" s="8">
        <v>1</v>
      </c>
      <c r="G182" s="9">
        <v>66.500245539368152</v>
      </c>
      <c r="H182" s="9">
        <v>3990.014732362089</v>
      </c>
      <c r="I182" s="9">
        <v>26600.098215747261</v>
      </c>
      <c r="P182" s="14"/>
    </row>
    <row r="183" spans="2:16" x14ac:dyDescent="0.55000000000000004">
      <c r="B183" s="7">
        <v>180</v>
      </c>
      <c r="C183" s="8">
        <v>1.1299999999999999</v>
      </c>
      <c r="D183" s="17">
        <v>0.2208</v>
      </c>
      <c r="E183" s="9">
        <v>1104</v>
      </c>
      <c r="F183" s="8">
        <v>1</v>
      </c>
      <c r="G183" s="9">
        <v>51.052545424783105</v>
      </c>
      <c r="H183" s="9">
        <v>3063.1527254869861</v>
      </c>
      <c r="I183" s="9">
        <v>20421.018169913241</v>
      </c>
      <c r="P183" s="14"/>
    </row>
    <row r="184" spans="2:16" x14ac:dyDescent="0.55000000000000004">
      <c r="B184" s="7">
        <v>180</v>
      </c>
      <c r="C184" s="8">
        <v>1.1299999999999999</v>
      </c>
      <c r="D184" s="17">
        <v>0.2213</v>
      </c>
      <c r="E184" s="9">
        <v>1106.5</v>
      </c>
      <c r="F184" s="8">
        <v>1</v>
      </c>
      <c r="G184" s="9">
        <v>51.16815354395154</v>
      </c>
      <c r="H184" s="9">
        <v>3070.0892126370923</v>
      </c>
      <c r="I184" s="9">
        <v>20467.261417580616</v>
      </c>
      <c r="P184" s="14"/>
    </row>
    <row r="185" spans="2:16" x14ac:dyDescent="0.55000000000000004">
      <c r="H185" s="12" t="s">
        <v>15</v>
      </c>
      <c r="I185" s="13">
        <f>AVERAGE(I175:I184)</f>
        <v>28946.644295302016</v>
      </c>
      <c r="P185" s="14"/>
    </row>
    <row r="186" spans="2:16" x14ac:dyDescent="0.55000000000000004">
      <c r="P186" s="14"/>
    </row>
    <row r="187" spans="2:16" x14ac:dyDescent="0.55000000000000004">
      <c r="P187" s="14"/>
    </row>
    <row r="188" spans="2:16" x14ac:dyDescent="0.55000000000000004">
      <c r="P188" s="14"/>
    </row>
    <row r="189" spans="2:16" x14ac:dyDescent="0.55000000000000004">
      <c r="B189" s="5" t="s">
        <v>11</v>
      </c>
      <c r="C189" s="27">
        <v>10</v>
      </c>
      <c r="D189" s="27"/>
      <c r="E189" s="27"/>
      <c r="F189" s="3"/>
      <c r="K189" s="29"/>
      <c r="L189" s="29"/>
      <c r="P189" s="14"/>
    </row>
    <row r="190" spans="2:16" x14ac:dyDescent="0.55000000000000004">
      <c r="B190" s="5" t="s">
        <v>12</v>
      </c>
      <c r="C190" s="27" t="s">
        <v>1</v>
      </c>
      <c r="D190" s="27"/>
      <c r="E190" s="27"/>
      <c r="P190" s="14"/>
    </row>
    <row r="191" spans="2:16" x14ac:dyDescent="0.55000000000000004">
      <c r="B191" s="5" t="s">
        <v>18</v>
      </c>
      <c r="C191" s="27" t="s">
        <v>26</v>
      </c>
      <c r="D191" s="27"/>
      <c r="E191" s="27"/>
      <c r="P191" s="14"/>
    </row>
    <row r="192" spans="2:16" x14ac:dyDescent="0.55000000000000004">
      <c r="B192" s="5" t="s">
        <v>19</v>
      </c>
      <c r="C192" s="27" t="s">
        <v>20</v>
      </c>
      <c r="D192" s="28"/>
      <c r="E192" s="28"/>
      <c r="P192" s="14"/>
    </row>
    <row r="193" spans="2:16" x14ac:dyDescent="0.55000000000000004">
      <c r="B193" s="16" t="s">
        <v>2</v>
      </c>
      <c r="C193" s="18">
        <v>0.15</v>
      </c>
      <c r="P193" s="14"/>
    </row>
    <row r="194" spans="2:16" ht="28.8" x14ac:dyDescent="0.55000000000000004">
      <c r="B194" s="6" t="s">
        <v>4</v>
      </c>
      <c r="C194" s="6" t="s">
        <v>5</v>
      </c>
      <c r="D194" s="6" t="s">
        <v>6</v>
      </c>
      <c r="E194" s="6" t="s">
        <v>7</v>
      </c>
      <c r="F194" s="6" t="s">
        <v>3</v>
      </c>
      <c r="G194" s="6" t="s">
        <v>8</v>
      </c>
      <c r="H194" s="6" t="s">
        <v>9</v>
      </c>
      <c r="I194" s="6" t="s">
        <v>10</v>
      </c>
      <c r="P194" s="14"/>
    </row>
    <row r="195" spans="2:16" x14ac:dyDescent="0.55000000000000004">
      <c r="B195" s="7">
        <v>30</v>
      </c>
      <c r="C195" s="8">
        <v>1.1000000000000001</v>
      </c>
      <c r="D195" s="17">
        <v>0.46810000000000002</v>
      </c>
      <c r="E195" s="9">
        <v>2340.5</v>
      </c>
      <c r="F195" s="8">
        <v>1</v>
      </c>
      <c r="G195" s="9">
        <v>105.35889670977248</v>
      </c>
      <c r="H195" s="9">
        <v>6321.5338025863484</v>
      </c>
      <c r="I195" s="9">
        <v>42143.558683908988</v>
      </c>
      <c r="P195" s="14"/>
    </row>
    <row r="196" spans="2:16" x14ac:dyDescent="0.55000000000000004">
      <c r="B196" s="7">
        <v>30</v>
      </c>
      <c r="C196" s="8">
        <v>1.1000000000000001</v>
      </c>
      <c r="D196" s="17">
        <v>0.46389999999999998</v>
      </c>
      <c r="E196" s="9">
        <v>2319.5</v>
      </c>
      <c r="F196" s="8">
        <v>1</v>
      </c>
      <c r="G196" s="9">
        <v>104.41357014241285</v>
      </c>
      <c r="H196" s="9">
        <v>6264.8142085447707</v>
      </c>
      <c r="I196" s="9">
        <v>41765.428056965138</v>
      </c>
      <c r="P196" s="14"/>
    </row>
    <row r="197" spans="2:16" x14ac:dyDescent="0.55000000000000004">
      <c r="B197" s="7">
        <v>60</v>
      </c>
      <c r="C197" s="8">
        <v>1.1399999999999999</v>
      </c>
      <c r="D197" s="17">
        <v>0.50249999999999995</v>
      </c>
      <c r="E197" s="9">
        <v>2512.4999999999995</v>
      </c>
      <c r="F197" s="8">
        <v>1</v>
      </c>
      <c r="G197" s="9">
        <v>117.21435586839087</v>
      </c>
      <c r="H197" s="9">
        <v>7032.8613521034522</v>
      </c>
      <c r="I197" s="9">
        <v>46885.742347356347</v>
      </c>
      <c r="P197" s="14"/>
    </row>
    <row r="198" spans="2:16" x14ac:dyDescent="0.55000000000000004">
      <c r="B198" s="7">
        <v>60</v>
      </c>
      <c r="C198" s="8">
        <v>1.1399999999999999</v>
      </c>
      <c r="D198" s="17">
        <v>0.49249999999999999</v>
      </c>
      <c r="E198" s="9">
        <v>2462.5</v>
      </c>
      <c r="F198" s="8">
        <v>1</v>
      </c>
      <c r="G198" s="9">
        <v>114.88173187100996</v>
      </c>
      <c r="H198" s="9">
        <v>6892.9039122605973</v>
      </c>
      <c r="I198" s="9">
        <v>45952.692748403984</v>
      </c>
      <c r="P198" s="14"/>
    </row>
    <row r="199" spans="2:16" x14ac:dyDescent="0.55000000000000004">
      <c r="B199" s="7">
        <v>90</v>
      </c>
      <c r="C199" s="8">
        <v>1.04</v>
      </c>
      <c r="D199" s="17">
        <v>0.4521</v>
      </c>
      <c r="E199" s="9">
        <v>2260.5</v>
      </c>
      <c r="F199" s="8">
        <v>1</v>
      </c>
      <c r="G199" s="9">
        <v>96.207235226714687</v>
      </c>
      <c r="H199" s="9">
        <v>5772.4341136028816</v>
      </c>
      <c r="I199" s="9">
        <v>38482.894090685877</v>
      </c>
      <c r="P199" s="14"/>
    </row>
    <row r="200" spans="2:16" x14ac:dyDescent="0.55000000000000004">
      <c r="B200" s="7">
        <v>90</v>
      </c>
      <c r="C200" s="8">
        <v>1.04</v>
      </c>
      <c r="D200" s="17">
        <v>0.45419999999999999</v>
      </c>
      <c r="E200" s="9">
        <v>2271</v>
      </c>
      <c r="F200" s="8">
        <v>1</v>
      </c>
      <c r="G200" s="9">
        <v>96.654116876739238</v>
      </c>
      <c r="H200" s="9">
        <v>5799.2470126043545</v>
      </c>
      <c r="I200" s="9">
        <v>38661.646750695698</v>
      </c>
      <c r="P200" s="14"/>
    </row>
    <row r="201" spans="2:16" x14ac:dyDescent="0.55000000000000004">
      <c r="B201" s="7">
        <v>120</v>
      </c>
      <c r="C201" s="8">
        <v>1.3</v>
      </c>
      <c r="D201" s="17">
        <v>0.37719999999999998</v>
      </c>
      <c r="E201" s="9">
        <v>1885.9999999999998</v>
      </c>
      <c r="F201" s="8">
        <v>1</v>
      </c>
      <c r="G201" s="9">
        <v>100.33557046979864</v>
      </c>
      <c r="H201" s="9">
        <v>6020.1342281879188</v>
      </c>
      <c r="I201" s="9">
        <v>40134.228187919463</v>
      </c>
      <c r="P201" s="14"/>
    </row>
    <row r="202" spans="2:16" x14ac:dyDescent="0.55000000000000004">
      <c r="B202" s="7">
        <v>120</v>
      </c>
      <c r="C202" s="8">
        <v>1.3</v>
      </c>
      <c r="D202" s="17">
        <v>0.37669999999999998</v>
      </c>
      <c r="E202" s="9">
        <v>1883.4999999999998</v>
      </c>
      <c r="F202" s="8">
        <v>1</v>
      </c>
      <c r="G202" s="9">
        <v>100.20256997871991</v>
      </c>
      <c r="H202" s="9">
        <v>6012.154198723194</v>
      </c>
      <c r="I202" s="9">
        <v>40081.027991487965</v>
      </c>
      <c r="P202" s="14"/>
    </row>
    <row r="203" spans="2:16" x14ac:dyDescent="0.55000000000000004">
      <c r="B203" s="7">
        <v>180</v>
      </c>
      <c r="C203" s="8">
        <v>1.24</v>
      </c>
      <c r="D203" s="17">
        <v>0.378</v>
      </c>
      <c r="E203" s="9">
        <v>1890</v>
      </c>
      <c r="F203" s="8">
        <v>1</v>
      </c>
      <c r="G203" s="9">
        <v>95.907677197577343</v>
      </c>
      <c r="H203" s="9">
        <v>5754.4606318546403</v>
      </c>
      <c r="I203" s="9">
        <v>38363.070879030936</v>
      </c>
      <c r="P203" s="14"/>
    </row>
    <row r="204" spans="2:16" x14ac:dyDescent="0.55000000000000004">
      <c r="B204" s="7">
        <v>180</v>
      </c>
      <c r="C204" s="8">
        <v>1.24</v>
      </c>
      <c r="D204" s="17">
        <v>0.3795</v>
      </c>
      <c r="E204" s="9">
        <v>1897.5</v>
      </c>
      <c r="F204" s="8">
        <v>1</v>
      </c>
      <c r="G204" s="9">
        <v>96.288263218202658</v>
      </c>
      <c r="H204" s="9">
        <v>5777.2957930921593</v>
      </c>
      <c r="I204" s="9">
        <v>38515.305287281066</v>
      </c>
      <c r="P204" s="14"/>
    </row>
    <row r="205" spans="2:16" x14ac:dyDescent="0.55000000000000004">
      <c r="H205" s="12" t="s">
        <v>15</v>
      </c>
      <c r="I205" s="13">
        <f>AVERAGE(I195:I204)</f>
        <v>41098.559502373551</v>
      </c>
      <c r="P205" s="14"/>
    </row>
    <row r="206" spans="2:16" x14ac:dyDescent="0.55000000000000004">
      <c r="P206" s="14"/>
    </row>
    <row r="207" spans="2:16" x14ac:dyDescent="0.55000000000000004">
      <c r="P207" s="14"/>
    </row>
    <row r="208" spans="2:16" x14ac:dyDescent="0.55000000000000004">
      <c r="P208" s="14"/>
    </row>
    <row r="209" spans="2:16" x14ac:dyDescent="0.55000000000000004">
      <c r="B209" s="5" t="s">
        <v>11</v>
      </c>
      <c r="C209" s="27">
        <v>11</v>
      </c>
      <c r="D209" s="27"/>
      <c r="E209" s="27"/>
      <c r="F209" s="3"/>
      <c r="P209" s="14"/>
    </row>
    <row r="210" spans="2:16" x14ac:dyDescent="0.55000000000000004">
      <c r="B210" s="5" t="s">
        <v>12</v>
      </c>
      <c r="C210" s="27" t="s">
        <v>1</v>
      </c>
      <c r="D210" s="27"/>
      <c r="E210" s="27"/>
      <c r="P210" s="14"/>
    </row>
    <row r="211" spans="2:16" x14ac:dyDescent="0.55000000000000004">
      <c r="B211" s="5" t="s">
        <v>18</v>
      </c>
      <c r="C211" s="27" t="s">
        <v>26</v>
      </c>
      <c r="D211" s="27"/>
      <c r="E211" s="27"/>
      <c r="P211" s="14"/>
    </row>
    <row r="212" spans="2:16" x14ac:dyDescent="0.55000000000000004">
      <c r="B212" s="5" t="s">
        <v>19</v>
      </c>
      <c r="C212" s="27" t="s">
        <v>29</v>
      </c>
      <c r="D212" s="28"/>
      <c r="E212" s="28"/>
      <c r="P212" s="14"/>
    </row>
    <row r="213" spans="2:16" x14ac:dyDescent="0.55000000000000004">
      <c r="B213" s="16" t="s">
        <v>2</v>
      </c>
      <c r="C213" s="18">
        <v>0.15</v>
      </c>
      <c r="P213" s="14"/>
    </row>
    <row r="214" spans="2:16" ht="28.8" x14ac:dyDescent="0.55000000000000004">
      <c r="B214" s="6" t="s">
        <v>4</v>
      </c>
      <c r="C214" s="6" t="s">
        <v>5</v>
      </c>
      <c r="D214" s="6" t="s">
        <v>6</v>
      </c>
      <c r="E214" s="6" t="s">
        <v>7</v>
      </c>
      <c r="F214" s="6" t="s">
        <v>3</v>
      </c>
      <c r="G214" s="6" t="s">
        <v>8</v>
      </c>
      <c r="H214" s="6" t="s">
        <v>9</v>
      </c>
      <c r="I214" s="6" t="s">
        <v>10</v>
      </c>
      <c r="P214" s="14"/>
    </row>
    <row r="215" spans="2:16" x14ac:dyDescent="0.55000000000000004">
      <c r="B215" s="7">
        <v>30</v>
      </c>
      <c r="C215" s="8">
        <v>1.1100000000000001</v>
      </c>
      <c r="D215" s="17">
        <v>0.3594</v>
      </c>
      <c r="E215" s="9">
        <v>1797</v>
      </c>
      <c r="F215" s="8">
        <v>1</v>
      </c>
      <c r="G215" s="9">
        <v>81.628335243083981</v>
      </c>
      <c r="H215" s="9">
        <v>4897.700114585039</v>
      </c>
      <c r="I215" s="9">
        <v>32651.334097233594</v>
      </c>
      <c r="P215" s="14"/>
    </row>
    <row r="216" spans="2:16" x14ac:dyDescent="0.55000000000000004">
      <c r="B216" s="7">
        <v>30</v>
      </c>
      <c r="C216" s="8">
        <v>1.1100000000000001</v>
      </c>
      <c r="D216" s="17">
        <v>0.36130000000000001</v>
      </c>
      <c r="E216" s="9">
        <v>1806.5</v>
      </c>
      <c r="F216" s="8">
        <v>1</v>
      </c>
      <c r="G216" s="9">
        <v>82.059870682599453</v>
      </c>
      <c r="H216" s="9">
        <v>4923.5922409559671</v>
      </c>
      <c r="I216" s="9">
        <v>32823.948273039779</v>
      </c>
      <c r="P216" s="14"/>
    </row>
    <row r="217" spans="2:16" x14ac:dyDescent="0.55000000000000004">
      <c r="B217" s="7">
        <v>60</v>
      </c>
      <c r="C217" s="8">
        <v>1.1000000000000001</v>
      </c>
      <c r="D217" s="17">
        <v>0.43090000000000001</v>
      </c>
      <c r="E217" s="9">
        <v>2154.5</v>
      </c>
      <c r="F217" s="8">
        <v>1</v>
      </c>
      <c r="G217" s="9">
        <v>96.986004256015732</v>
      </c>
      <c r="H217" s="9">
        <v>5819.1602553609437</v>
      </c>
      <c r="I217" s="9">
        <v>38794.401702406292</v>
      </c>
      <c r="P217" s="14"/>
    </row>
    <row r="218" spans="2:16" x14ac:dyDescent="0.55000000000000004">
      <c r="B218" s="7">
        <v>60</v>
      </c>
      <c r="C218" s="8">
        <v>1.1000000000000001</v>
      </c>
      <c r="D218" s="17">
        <v>0.42380000000000001</v>
      </c>
      <c r="E218" s="9">
        <v>2119</v>
      </c>
      <c r="F218" s="8">
        <v>1</v>
      </c>
      <c r="G218" s="9">
        <v>95.387952201669677</v>
      </c>
      <c r="H218" s="9">
        <v>5723.277132100181</v>
      </c>
      <c r="I218" s="9">
        <v>38155.180880667875</v>
      </c>
      <c r="P218" s="14"/>
    </row>
    <row r="219" spans="2:16" x14ac:dyDescent="0.55000000000000004">
      <c r="B219" s="7">
        <v>90</v>
      </c>
      <c r="C219" s="8">
        <v>1.3</v>
      </c>
      <c r="D219" s="17">
        <v>0.33679999999999999</v>
      </c>
      <c r="E219" s="9">
        <v>1683.9999999999998</v>
      </c>
      <c r="F219" s="8">
        <v>1</v>
      </c>
      <c r="G219" s="9">
        <v>89.589130790636759</v>
      </c>
      <c r="H219" s="9">
        <v>5375.3478474382055</v>
      </c>
      <c r="I219" s="9">
        <v>35835.652316254702</v>
      </c>
      <c r="P219" s="14"/>
    </row>
    <row r="220" spans="2:16" x14ac:dyDescent="0.55000000000000004">
      <c r="B220" s="7">
        <v>90</v>
      </c>
      <c r="C220" s="8">
        <v>1.3</v>
      </c>
      <c r="D220" s="17">
        <v>0.3251</v>
      </c>
      <c r="E220" s="9">
        <v>1625.5</v>
      </c>
      <c r="F220" s="8">
        <v>1</v>
      </c>
      <c r="G220" s="9">
        <v>86.476919299394339</v>
      </c>
      <c r="H220" s="9">
        <v>5188.6151579636607</v>
      </c>
      <c r="I220" s="9">
        <v>34590.767719757743</v>
      </c>
      <c r="P220" s="14"/>
    </row>
    <row r="221" spans="2:16" x14ac:dyDescent="0.55000000000000004">
      <c r="B221" s="7">
        <v>120</v>
      </c>
      <c r="C221" s="8">
        <v>1.34</v>
      </c>
      <c r="D221" s="17">
        <v>0.31209999999999999</v>
      </c>
      <c r="E221" s="9">
        <v>1560.4999999999998</v>
      </c>
      <c r="F221" s="8">
        <v>1</v>
      </c>
      <c r="G221" s="9">
        <v>85.573334424619404</v>
      </c>
      <c r="H221" s="9">
        <v>5134.4000654771644</v>
      </c>
      <c r="I221" s="9">
        <v>34229.333769847763</v>
      </c>
      <c r="P221" s="14"/>
    </row>
    <row r="222" spans="2:16" x14ac:dyDescent="0.55000000000000004">
      <c r="B222" s="7">
        <v>120</v>
      </c>
      <c r="C222" s="8">
        <v>1.34</v>
      </c>
      <c r="D222" s="17">
        <v>0.30869999999999997</v>
      </c>
      <c r="E222" s="9">
        <v>1543.4999999999998</v>
      </c>
      <c r="F222" s="8">
        <v>1</v>
      </c>
      <c r="G222" s="9">
        <v>84.641103290227534</v>
      </c>
      <c r="H222" s="9">
        <v>5078.4661974136525</v>
      </c>
      <c r="I222" s="9">
        <v>33856.441316091019</v>
      </c>
      <c r="P222" s="14"/>
    </row>
    <row r="223" spans="2:16" x14ac:dyDescent="0.55000000000000004">
      <c r="B223" s="7">
        <v>180</v>
      </c>
      <c r="C223" s="8">
        <v>1.2</v>
      </c>
      <c r="D223" s="17">
        <v>0.29599999999999999</v>
      </c>
      <c r="E223" s="9">
        <v>1479.9999999999998</v>
      </c>
      <c r="F223" s="8">
        <v>1</v>
      </c>
      <c r="G223" s="9">
        <v>72.679652971026343</v>
      </c>
      <c r="H223" s="9">
        <v>4360.7791782615805</v>
      </c>
      <c r="I223" s="9">
        <v>29071.861188410538</v>
      </c>
      <c r="P223" s="14"/>
    </row>
    <row r="224" spans="2:16" x14ac:dyDescent="0.55000000000000004">
      <c r="B224" s="7">
        <v>180</v>
      </c>
      <c r="C224" s="8">
        <v>1.2</v>
      </c>
      <c r="D224" s="17">
        <v>0.29680000000000001</v>
      </c>
      <c r="E224" s="9">
        <v>1484</v>
      </c>
      <c r="F224" s="8">
        <v>1</v>
      </c>
      <c r="G224" s="9">
        <v>72.876084465542647</v>
      </c>
      <c r="H224" s="9">
        <v>4372.565067932559</v>
      </c>
      <c r="I224" s="9">
        <v>29150.433786217061</v>
      </c>
      <c r="P224" s="14"/>
    </row>
    <row r="225" spans="2:16" x14ac:dyDescent="0.55000000000000004">
      <c r="H225" s="12" t="s">
        <v>15</v>
      </c>
      <c r="I225" s="13">
        <f>AVERAGE(I215:I224)</f>
        <v>33915.935504992638</v>
      </c>
      <c r="P225" s="14"/>
    </row>
    <row r="226" spans="2:16" x14ac:dyDescent="0.55000000000000004">
      <c r="P226" s="14"/>
    </row>
    <row r="227" spans="2:16" x14ac:dyDescent="0.55000000000000004">
      <c r="P227" s="14"/>
    </row>
    <row r="228" spans="2:16" x14ac:dyDescent="0.55000000000000004">
      <c r="P228" s="14"/>
    </row>
    <row r="229" spans="2:16" x14ac:dyDescent="0.55000000000000004">
      <c r="B229" s="5" t="s">
        <v>11</v>
      </c>
      <c r="C229" s="27">
        <v>12</v>
      </c>
      <c r="D229" s="27"/>
      <c r="E229" s="27"/>
      <c r="F229" s="3"/>
      <c r="M229" s="5" t="s">
        <v>16</v>
      </c>
      <c r="N229" s="5"/>
      <c r="P229" s="14"/>
    </row>
    <row r="230" spans="2:16" x14ac:dyDescent="0.55000000000000004">
      <c r="B230" s="5" t="s">
        <v>12</v>
      </c>
      <c r="C230" s="27" t="s">
        <v>1</v>
      </c>
      <c r="D230" s="27"/>
      <c r="E230" s="27"/>
      <c r="P230" s="14"/>
    </row>
    <row r="231" spans="2:16" x14ac:dyDescent="0.55000000000000004">
      <c r="B231" s="5" t="s">
        <v>18</v>
      </c>
      <c r="C231" s="27" t="s">
        <v>27</v>
      </c>
      <c r="D231" s="27"/>
      <c r="E231" s="27"/>
      <c r="P231" s="14"/>
    </row>
    <row r="232" spans="2:16" x14ac:dyDescent="0.55000000000000004">
      <c r="B232" s="5" t="s">
        <v>19</v>
      </c>
      <c r="C232" s="27" t="s">
        <v>20</v>
      </c>
      <c r="D232" s="28"/>
      <c r="E232" s="28"/>
      <c r="P232" s="14"/>
    </row>
    <row r="233" spans="2:16" x14ac:dyDescent="0.55000000000000004">
      <c r="B233" s="16" t="s">
        <v>2</v>
      </c>
      <c r="C233" s="18">
        <v>0.15</v>
      </c>
      <c r="P233" s="14"/>
    </row>
    <row r="234" spans="2:16" ht="28.8" x14ac:dyDescent="0.55000000000000004">
      <c r="B234" s="6" t="s">
        <v>4</v>
      </c>
      <c r="C234" s="6" t="s">
        <v>5</v>
      </c>
      <c r="D234" s="6" t="s">
        <v>6</v>
      </c>
      <c r="E234" s="6" t="s">
        <v>7</v>
      </c>
      <c r="F234" s="6" t="s">
        <v>3</v>
      </c>
      <c r="G234" s="6" t="s">
        <v>8</v>
      </c>
      <c r="H234" s="6" t="s">
        <v>9</v>
      </c>
      <c r="I234" s="6" t="s">
        <v>10</v>
      </c>
      <c r="P234" s="14"/>
    </row>
    <row r="235" spans="2:16" x14ac:dyDescent="0.55000000000000004">
      <c r="B235" s="7">
        <v>30</v>
      </c>
      <c r="C235" s="8">
        <v>1.3</v>
      </c>
      <c r="D235" s="23">
        <v>0.51129999999999998</v>
      </c>
      <c r="E235" s="9">
        <f t="shared" ref="E235:E244" si="28">D235/0.0002</f>
        <v>2556.4999999999995</v>
      </c>
      <c r="F235" s="8">
        <v>1</v>
      </c>
      <c r="G235" s="9">
        <f t="shared" ref="G235:G244" si="29">E235*C235/(0.082*298)/F235</f>
        <v>136.00630217711571</v>
      </c>
      <c r="H235" s="9">
        <f t="shared" ref="H235:H244" si="30">G235*60</f>
        <v>8160.3781306269429</v>
      </c>
      <c r="I235" s="9">
        <f>H235/$C$233</f>
        <v>54402.520870846289</v>
      </c>
      <c r="P235" s="14"/>
    </row>
    <row r="236" spans="2:16" x14ac:dyDescent="0.55000000000000004">
      <c r="B236" s="7">
        <v>30</v>
      </c>
      <c r="C236" s="8">
        <v>1.3</v>
      </c>
      <c r="D236" s="23">
        <v>0.51370000000000005</v>
      </c>
      <c r="E236" s="9">
        <f t="shared" si="28"/>
        <v>2568.5</v>
      </c>
      <c r="F236" s="8">
        <v>1</v>
      </c>
      <c r="G236" s="9">
        <f t="shared" si="29"/>
        <v>136.64470453429368</v>
      </c>
      <c r="H236" s="9">
        <f t="shared" si="30"/>
        <v>8198.6822720576201</v>
      </c>
      <c r="I236" s="9">
        <f t="shared" ref="I236:I244" si="31">H236/$C$233</f>
        <v>54657.881813717468</v>
      </c>
      <c r="P236" s="14"/>
    </row>
    <row r="237" spans="2:16" x14ac:dyDescent="0.55000000000000004">
      <c r="B237" s="7">
        <v>60</v>
      </c>
      <c r="C237" s="8">
        <v>1.2</v>
      </c>
      <c r="D237" s="23">
        <v>0.4577</v>
      </c>
      <c r="E237" s="9">
        <f t="shared" si="28"/>
        <v>2288.5</v>
      </c>
      <c r="F237" s="8">
        <v>1</v>
      </c>
      <c r="G237" s="9">
        <f t="shared" si="29"/>
        <v>112.38336880013095</v>
      </c>
      <c r="H237" s="9">
        <f t="shared" si="30"/>
        <v>6743.0021280078572</v>
      </c>
      <c r="I237" s="9">
        <f t="shared" si="31"/>
        <v>44953.347520052383</v>
      </c>
      <c r="P237" s="14"/>
    </row>
    <row r="238" spans="2:16" x14ac:dyDescent="0.55000000000000004">
      <c r="B238" s="7">
        <v>60</v>
      </c>
      <c r="C238" s="8">
        <v>1.2</v>
      </c>
      <c r="D238" s="23">
        <v>0.45300000000000001</v>
      </c>
      <c r="E238" s="9">
        <f t="shared" si="28"/>
        <v>2265</v>
      </c>
      <c r="F238" s="8">
        <v>1</v>
      </c>
      <c r="G238" s="9">
        <f t="shared" si="29"/>
        <v>111.22933376984777</v>
      </c>
      <c r="H238" s="9">
        <f t="shared" si="30"/>
        <v>6673.7600261908665</v>
      </c>
      <c r="I238" s="9">
        <f t="shared" si="31"/>
        <v>44491.733507939112</v>
      </c>
      <c r="P238" s="14"/>
    </row>
    <row r="239" spans="2:16" ht="14.4" customHeight="1" x14ac:dyDescent="0.55000000000000004">
      <c r="B239" s="7">
        <v>90</v>
      </c>
      <c r="C239" s="8">
        <v>1.25</v>
      </c>
      <c r="D239" s="23">
        <v>0.32479999999999998</v>
      </c>
      <c r="E239" s="9">
        <f t="shared" si="28"/>
        <v>1623.9999999999998</v>
      </c>
      <c r="F239" s="8">
        <v>1</v>
      </c>
      <c r="G239" s="9">
        <f t="shared" si="29"/>
        <v>83.074152889179885</v>
      </c>
      <c r="H239" s="9">
        <f t="shared" si="30"/>
        <v>4984.449173350793</v>
      </c>
      <c r="I239" s="9">
        <f t="shared" si="31"/>
        <v>33229.661155671958</v>
      </c>
      <c r="J239" s="22"/>
      <c r="K239" s="22"/>
      <c r="P239" s="14"/>
    </row>
    <row r="240" spans="2:16" x14ac:dyDescent="0.55000000000000004">
      <c r="B240" s="7">
        <v>90</v>
      </c>
      <c r="C240" s="8">
        <v>1.25</v>
      </c>
      <c r="D240" s="23">
        <v>0.31490000000000001</v>
      </c>
      <c r="E240" s="9">
        <f t="shared" si="28"/>
        <v>1574.5</v>
      </c>
      <c r="F240" s="8">
        <v>1</v>
      </c>
      <c r="G240" s="9">
        <f t="shared" si="29"/>
        <v>80.542028155180887</v>
      </c>
      <c r="H240" s="9">
        <f t="shared" si="30"/>
        <v>4832.5216893108536</v>
      </c>
      <c r="I240" s="9">
        <f t="shared" si="31"/>
        <v>32216.811262072359</v>
      </c>
      <c r="J240" s="22"/>
      <c r="K240" s="22"/>
      <c r="P240" s="14"/>
    </row>
    <row r="241" spans="2:16" x14ac:dyDescent="0.55000000000000004">
      <c r="B241" s="7">
        <v>120</v>
      </c>
      <c r="C241" s="8"/>
      <c r="D241" s="23"/>
      <c r="E241" s="9">
        <f t="shared" si="28"/>
        <v>0</v>
      </c>
      <c r="F241" s="8">
        <v>1</v>
      </c>
      <c r="G241" s="7">
        <f t="shared" si="29"/>
        <v>0</v>
      </c>
      <c r="H241" s="7">
        <f t="shared" si="30"/>
        <v>0</v>
      </c>
      <c r="I241" s="7">
        <f t="shared" si="31"/>
        <v>0</v>
      </c>
      <c r="J241" s="30" t="s">
        <v>24</v>
      </c>
      <c r="K241" s="30"/>
      <c r="P241" s="14"/>
    </row>
    <row r="242" spans="2:16" x14ac:dyDescent="0.55000000000000004">
      <c r="B242" s="7">
        <v>120</v>
      </c>
      <c r="C242" s="8"/>
      <c r="D242" s="23"/>
      <c r="E242" s="9">
        <f t="shared" si="28"/>
        <v>0</v>
      </c>
      <c r="F242" s="8">
        <v>1</v>
      </c>
      <c r="G242" s="7">
        <f t="shared" si="29"/>
        <v>0</v>
      </c>
      <c r="H242" s="7">
        <f t="shared" si="30"/>
        <v>0</v>
      </c>
      <c r="I242" s="7">
        <f t="shared" si="31"/>
        <v>0</v>
      </c>
      <c r="J242" s="30"/>
      <c r="K242" s="30"/>
      <c r="P242" s="14"/>
    </row>
    <row r="243" spans="2:16" x14ac:dyDescent="0.55000000000000004">
      <c r="B243" s="7">
        <v>180</v>
      </c>
      <c r="C243" s="8">
        <v>1.2</v>
      </c>
      <c r="D243" s="23">
        <v>0.38650000000000001</v>
      </c>
      <c r="E243" s="9">
        <f t="shared" si="28"/>
        <v>1932.5</v>
      </c>
      <c r="F243" s="8">
        <v>1</v>
      </c>
      <c r="G243" s="9">
        <f t="shared" si="29"/>
        <v>94.900965788181367</v>
      </c>
      <c r="H243" s="9">
        <f t="shared" si="30"/>
        <v>5694.0579472908821</v>
      </c>
      <c r="I243" s="9">
        <f t="shared" si="31"/>
        <v>37960.386315272546</v>
      </c>
      <c r="P243" s="14"/>
    </row>
    <row r="244" spans="2:16" x14ac:dyDescent="0.55000000000000004">
      <c r="B244" s="7">
        <v>180</v>
      </c>
      <c r="C244" s="8">
        <v>1.2</v>
      </c>
      <c r="D244" s="23">
        <v>0.39040000000000002</v>
      </c>
      <c r="E244" s="9">
        <f t="shared" si="28"/>
        <v>1952</v>
      </c>
      <c r="F244" s="8">
        <v>1</v>
      </c>
      <c r="G244" s="9">
        <f t="shared" si="29"/>
        <v>95.858569323948274</v>
      </c>
      <c r="H244" s="9">
        <f t="shared" si="30"/>
        <v>5751.5141594368961</v>
      </c>
      <c r="I244" s="9">
        <f t="shared" si="31"/>
        <v>38343.427729579307</v>
      </c>
      <c r="P244" s="14"/>
    </row>
    <row r="245" spans="2:16" x14ac:dyDescent="0.55000000000000004">
      <c r="H245" s="12" t="s">
        <v>15</v>
      </c>
      <c r="I245" s="13">
        <f>AVERAGE(I235:I240,I243:I244)</f>
        <v>42531.971271893934</v>
      </c>
      <c r="P245" s="14"/>
    </row>
    <row r="246" spans="2:16" x14ac:dyDescent="0.55000000000000004">
      <c r="P246" s="14"/>
    </row>
    <row r="247" spans="2:16" x14ac:dyDescent="0.55000000000000004">
      <c r="P247" s="14"/>
    </row>
    <row r="248" spans="2:16" x14ac:dyDescent="0.55000000000000004">
      <c r="P248" s="14"/>
    </row>
    <row r="249" spans="2:16" x14ac:dyDescent="0.55000000000000004">
      <c r="B249" s="5" t="s">
        <v>11</v>
      </c>
      <c r="C249" s="27">
        <v>13</v>
      </c>
      <c r="D249" s="27"/>
      <c r="E249" s="27"/>
      <c r="F249" s="3"/>
      <c r="K249" s="27" t="s">
        <v>16</v>
      </c>
      <c r="L249" s="27"/>
      <c r="P249" s="14"/>
    </row>
    <row r="250" spans="2:16" x14ac:dyDescent="0.55000000000000004">
      <c r="B250" s="5" t="s">
        <v>12</v>
      </c>
      <c r="C250" s="27" t="s">
        <v>1</v>
      </c>
      <c r="D250" s="27"/>
      <c r="E250" s="27"/>
      <c r="P250" s="14"/>
    </row>
    <row r="251" spans="2:16" x14ac:dyDescent="0.55000000000000004">
      <c r="B251" s="5" t="s">
        <v>18</v>
      </c>
      <c r="C251" s="27" t="s">
        <v>27</v>
      </c>
      <c r="D251" s="27"/>
      <c r="E251" s="27"/>
      <c r="P251" s="14"/>
    </row>
    <row r="252" spans="2:16" x14ac:dyDescent="0.55000000000000004">
      <c r="B252" s="5" t="s">
        <v>19</v>
      </c>
      <c r="C252" s="27" t="s">
        <v>21</v>
      </c>
      <c r="D252" s="28"/>
      <c r="E252" s="28"/>
      <c r="P252" s="14"/>
    </row>
    <row r="253" spans="2:16" x14ac:dyDescent="0.55000000000000004">
      <c r="B253" s="16" t="s">
        <v>2</v>
      </c>
      <c r="C253" s="18">
        <v>0.15</v>
      </c>
      <c r="P253" s="14"/>
    </row>
    <row r="254" spans="2:16" ht="28.8" x14ac:dyDescent="0.55000000000000004">
      <c r="B254" s="6" t="s">
        <v>4</v>
      </c>
      <c r="C254" s="6" t="s">
        <v>5</v>
      </c>
      <c r="D254" s="6" t="s">
        <v>6</v>
      </c>
      <c r="E254" s="6" t="s">
        <v>7</v>
      </c>
      <c r="F254" s="6" t="s">
        <v>3</v>
      </c>
      <c r="G254" s="6" t="s">
        <v>8</v>
      </c>
      <c r="H254" s="6" t="s">
        <v>9</v>
      </c>
      <c r="I254" s="6" t="s">
        <v>10</v>
      </c>
      <c r="P254" s="14"/>
    </row>
    <row r="255" spans="2:16" x14ac:dyDescent="0.55000000000000004">
      <c r="B255" s="7">
        <v>30</v>
      </c>
      <c r="C255" s="8">
        <v>1.05</v>
      </c>
      <c r="D255" s="23">
        <v>0.61639999999999995</v>
      </c>
      <c r="E255" s="9">
        <f t="shared" ref="E255:E264" si="32">D255/0.0002</f>
        <v>3081.9999999999995</v>
      </c>
      <c r="F255" s="8">
        <v>1</v>
      </c>
      <c r="G255" s="9">
        <f t="shared" ref="G255:G264" si="33">E255*C255/(0.082*298)/F255</f>
        <v>132.43165820919953</v>
      </c>
      <c r="H255" s="9">
        <f t="shared" ref="H255:H264" si="34">G255*60</f>
        <v>7945.8994925519719</v>
      </c>
      <c r="I255" s="9">
        <f>H255/$C$253</f>
        <v>52972.663283679816</v>
      </c>
      <c r="P255" s="14"/>
    </row>
    <row r="256" spans="2:16" x14ac:dyDescent="0.55000000000000004">
      <c r="B256" s="7">
        <v>30</v>
      </c>
      <c r="C256" s="8">
        <v>1.05</v>
      </c>
      <c r="D256" s="23">
        <v>0.61880000000000002</v>
      </c>
      <c r="E256" s="9">
        <f t="shared" si="32"/>
        <v>3094</v>
      </c>
      <c r="F256" s="8">
        <v>1</v>
      </c>
      <c r="G256" s="9">
        <f t="shared" si="33"/>
        <v>132.9472908823048</v>
      </c>
      <c r="H256" s="9">
        <f t="shared" si="34"/>
        <v>7976.8374529382882</v>
      </c>
      <c r="I256" s="9">
        <f t="shared" ref="I256:I264" si="35">H256/$C$253</f>
        <v>53178.916352921922</v>
      </c>
      <c r="P256" s="14"/>
    </row>
    <row r="257" spans="2:16" x14ac:dyDescent="0.55000000000000004">
      <c r="B257" s="7">
        <v>60</v>
      </c>
      <c r="C257" s="8">
        <v>1.06</v>
      </c>
      <c r="D257" s="23">
        <v>0.63990000000000002</v>
      </c>
      <c r="E257" s="9">
        <f t="shared" si="32"/>
        <v>3199.5</v>
      </c>
      <c r="F257" s="8">
        <v>1</v>
      </c>
      <c r="G257" s="9">
        <f t="shared" si="33"/>
        <v>138.78990014732364</v>
      </c>
      <c r="H257" s="9">
        <f t="shared" si="34"/>
        <v>8327.3940088394174</v>
      </c>
      <c r="I257" s="9">
        <f t="shared" si="35"/>
        <v>55515.96005892945</v>
      </c>
      <c r="P257" s="14"/>
    </row>
    <row r="258" spans="2:16" x14ac:dyDescent="0.55000000000000004">
      <c r="B258" s="7">
        <v>60</v>
      </c>
      <c r="C258" s="8">
        <v>1.06</v>
      </c>
      <c r="D258" s="23">
        <v>0.62760000000000005</v>
      </c>
      <c r="E258" s="9">
        <f t="shared" si="32"/>
        <v>3138</v>
      </c>
      <c r="F258" s="8">
        <v>1</v>
      </c>
      <c r="G258" s="9">
        <f t="shared" si="33"/>
        <v>136.12211491242431</v>
      </c>
      <c r="H258" s="9">
        <f t="shared" si="34"/>
        <v>8167.326894745458</v>
      </c>
      <c r="I258" s="9">
        <f t="shared" si="35"/>
        <v>54448.845964969725</v>
      </c>
      <c r="P258" s="14"/>
    </row>
    <row r="259" spans="2:16" x14ac:dyDescent="0.55000000000000004">
      <c r="B259" s="7">
        <v>90</v>
      </c>
      <c r="C259" s="8">
        <v>1</v>
      </c>
      <c r="D259" s="23">
        <v>0.62990000000000002</v>
      </c>
      <c r="E259" s="9">
        <f t="shared" si="32"/>
        <v>3149.5</v>
      </c>
      <c r="F259" s="8">
        <v>1</v>
      </c>
      <c r="G259" s="9">
        <f t="shared" si="33"/>
        <v>128.88770666230153</v>
      </c>
      <c r="H259" s="9">
        <f t="shared" si="34"/>
        <v>7733.2623997380915</v>
      </c>
      <c r="I259" s="9">
        <f t="shared" si="35"/>
        <v>51555.082664920614</v>
      </c>
      <c r="P259" s="14"/>
    </row>
    <row r="260" spans="2:16" x14ac:dyDescent="0.55000000000000004">
      <c r="B260" s="7">
        <v>90</v>
      </c>
      <c r="C260" s="8">
        <v>1</v>
      </c>
      <c r="D260" s="23">
        <v>0.62860000000000005</v>
      </c>
      <c r="E260" s="9">
        <f t="shared" si="32"/>
        <v>3143</v>
      </c>
      <c r="F260" s="8">
        <v>1</v>
      </c>
      <c r="G260" s="9">
        <f t="shared" si="33"/>
        <v>128.62170568014406</v>
      </c>
      <c r="H260" s="9">
        <f t="shared" si="34"/>
        <v>7717.3023408086437</v>
      </c>
      <c r="I260" s="9">
        <f t="shared" si="35"/>
        <v>51448.682272057624</v>
      </c>
      <c r="P260" s="14"/>
    </row>
    <row r="261" spans="2:16" x14ac:dyDescent="0.55000000000000004">
      <c r="B261" s="7">
        <v>120</v>
      </c>
      <c r="C261" s="8">
        <v>1.07</v>
      </c>
      <c r="D261" s="23">
        <v>0.57820000000000005</v>
      </c>
      <c r="E261" s="9">
        <f t="shared" si="32"/>
        <v>2891</v>
      </c>
      <c r="F261" s="8">
        <v>1</v>
      </c>
      <c r="G261" s="9">
        <f t="shared" si="33"/>
        <v>126.59068587330169</v>
      </c>
      <c r="H261" s="9">
        <f t="shared" si="34"/>
        <v>7595.4411523981016</v>
      </c>
      <c r="I261" s="9">
        <f t="shared" si="35"/>
        <v>50636.27434932068</v>
      </c>
      <c r="P261" s="14"/>
    </row>
    <row r="262" spans="2:16" x14ac:dyDescent="0.55000000000000004">
      <c r="B262" s="7">
        <v>120</v>
      </c>
      <c r="C262" s="8">
        <v>1.07</v>
      </c>
      <c r="D262" s="23">
        <v>0.56930000000000003</v>
      </c>
      <c r="E262" s="9">
        <f t="shared" si="32"/>
        <v>2846.5</v>
      </c>
      <c r="F262" s="8">
        <v>1</v>
      </c>
      <c r="G262" s="9">
        <f t="shared" si="33"/>
        <v>124.64212637092814</v>
      </c>
      <c r="H262" s="9">
        <f t="shared" si="34"/>
        <v>7478.5275822556887</v>
      </c>
      <c r="I262" s="9">
        <f t="shared" si="35"/>
        <v>49856.850548371258</v>
      </c>
      <c r="P262" s="14"/>
    </row>
    <row r="263" spans="2:16" x14ac:dyDescent="0.55000000000000004">
      <c r="B263" s="7">
        <v>180</v>
      </c>
      <c r="C263" s="8">
        <v>1.18</v>
      </c>
      <c r="D263" s="23">
        <v>0.60799999999999998</v>
      </c>
      <c r="E263" s="9">
        <f t="shared" si="32"/>
        <v>3040</v>
      </c>
      <c r="F263" s="8">
        <v>1</v>
      </c>
      <c r="G263" s="9">
        <f t="shared" si="33"/>
        <v>146.79980356850547</v>
      </c>
      <c r="H263" s="9">
        <f t="shared" si="34"/>
        <v>8807.988214110328</v>
      </c>
      <c r="I263" s="9">
        <f t="shared" si="35"/>
        <v>58719.921427402187</v>
      </c>
      <c r="P263" s="14"/>
    </row>
    <row r="264" spans="2:16" x14ac:dyDescent="0.55000000000000004">
      <c r="B264" s="7">
        <v>180</v>
      </c>
      <c r="C264" s="8">
        <v>1.18</v>
      </c>
      <c r="D264" s="23">
        <v>0.59789999999999999</v>
      </c>
      <c r="E264" s="9">
        <f t="shared" si="32"/>
        <v>2989.5</v>
      </c>
      <c r="F264" s="8">
        <v>1</v>
      </c>
      <c r="G264" s="9">
        <f t="shared" si="33"/>
        <v>144.36118841054181</v>
      </c>
      <c r="H264" s="9">
        <f t="shared" si="34"/>
        <v>8661.6713046325094</v>
      </c>
      <c r="I264" s="9">
        <f t="shared" si="35"/>
        <v>57744.475364216734</v>
      </c>
      <c r="P264" s="14"/>
    </row>
    <row r="265" spans="2:16" x14ac:dyDescent="0.55000000000000004">
      <c r="H265" s="12" t="s">
        <v>15</v>
      </c>
      <c r="I265" s="13">
        <f>AVERAGE(I255:I264)</f>
        <v>53607.767228678997</v>
      </c>
      <c r="P265" s="14"/>
    </row>
    <row r="266" spans="2:16" x14ac:dyDescent="0.55000000000000004">
      <c r="P266" s="14"/>
    </row>
    <row r="267" spans="2:16" x14ac:dyDescent="0.55000000000000004">
      <c r="P267" s="14"/>
    </row>
    <row r="268" spans="2:16" x14ac:dyDescent="0.55000000000000004">
      <c r="P268" s="14"/>
    </row>
    <row r="269" spans="2:16" x14ac:dyDescent="0.55000000000000004">
      <c r="B269" s="5" t="s">
        <v>11</v>
      </c>
      <c r="C269" s="27">
        <v>14</v>
      </c>
      <c r="D269" s="27"/>
      <c r="E269" s="27"/>
      <c r="F269" s="3"/>
      <c r="P269" s="14"/>
    </row>
    <row r="270" spans="2:16" x14ac:dyDescent="0.55000000000000004">
      <c r="B270" s="5" t="s">
        <v>12</v>
      </c>
      <c r="C270" s="27" t="s">
        <v>1</v>
      </c>
      <c r="D270" s="27"/>
      <c r="E270" s="27"/>
      <c r="P270" s="14"/>
    </row>
    <row r="271" spans="2:16" x14ac:dyDescent="0.55000000000000004">
      <c r="B271" s="5" t="s">
        <v>18</v>
      </c>
      <c r="C271" s="27" t="s">
        <v>28</v>
      </c>
      <c r="D271" s="27"/>
      <c r="E271" s="27"/>
      <c r="P271" s="14"/>
    </row>
    <row r="272" spans="2:16" x14ac:dyDescent="0.55000000000000004">
      <c r="B272" s="5" t="s">
        <v>19</v>
      </c>
      <c r="C272" s="27" t="s">
        <v>20</v>
      </c>
      <c r="D272" s="28"/>
      <c r="E272" s="28"/>
      <c r="P272" s="14"/>
    </row>
    <row r="273" spans="2:16" x14ac:dyDescent="0.55000000000000004">
      <c r="B273" s="16" t="s">
        <v>2</v>
      </c>
      <c r="C273" s="18">
        <v>0.15</v>
      </c>
      <c r="P273" s="14"/>
    </row>
    <row r="274" spans="2:16" ht="28.8" x14ac:dyDescent="0.55000000000000004">
      <c r="B274" s="6" t="s">
        <v>4</v>
      </c>
      <c r="C274" s="6" t="s">
        <v>5</v>
      </c>
      <c r="D274" s="6" t="s">
        <v>6</v>
      </c>
      <c r="E274" s="6" t="s">
        <v>7</v>
      </c>
      <c r="F274" s="6" t="s">
        <v>3</v>
      </c>
      <c r="G274" s="6" t="s">
        <v>8</v>
      </c>
      <c r="H274" s="6" t="s">
        <v>9</v>
      </c>
      <c r="I274" s="6" t="s">
        <v>10</v>
      </c>
      <c r="P274" s="14"/>
    </row>
    <row r="275" spans="2:16" x14ac:dyDescent="0.55000000000000004">
      <c r="B275" s="7">
        <v>30</v>
      </c>
      <c r="C275" s="8">
        <v>1</v>
      </c>
      <c r="D275" s="23">
        <v>0.7107</v>
      </c>
      <c r="E275" s="9">
        <f t="shared" ref="E275:E284" si="36">D275/0.0002</f>
        <v>3553.5</v>
      </c>
      <c r="F275" s="8">
        <v>1</v>
      </c>
      <c r="G275" s="9">
        <f t="shared" ref="G275:G284" si="37">E275*C275/(0.082*298)/F275</f>
        <v>145.42069078408906</v>
      </c>
      <c r="H275" s="9">
        <f t="shared" ref="H275:H284" si="38">G275*60</f>
        <v>8725.2414470453441</v>
      </c>
      <c r="I275" s="9">
        <f>H275/$C$273</f>
        <v>58168.27631363563</v>
      </c>
      <c r="P275" s="14"/>
    </row>
    <row r="276" spans="2:16" x14ac:dyDescent="0.55000000000000004">
      <c r="B276" s="7">
        <v>30</v>
      </c>
      <c r="C276" s="8">
        <v>1</v>
      </c>
      <c r="D276" s="23">
        <v>0.70889999999999997</v>
      </c>
      <c r="E276" s="9">
        <f t="shared" si="36"/>
        <v>3544.4999999999995</v>
      </c>
      <c r="F276" s="8">
        <v>1</v>
      </c>
      <c r="G276" s="9">
        <f t="shared" si="37"/>
        <v>145.05238173187098</v>
      </c>
      <c r="H276" s="9">
        <f t="shared" si="38"/>
        <v>8703.1429039122595</v>
      </c>
      <c r="I276" s="9">
        <f t="shared" ref="I276:I284" si="39">H276/$C$273</f>
        <v>58020.952692748397</v>
      </c>
      <c r="P276" s="14"/>
    </row>
    <row r="277" spans="2:16" x14ac:dyDescent="0.55000000000000004">
      <c r="B277" s="7">
        <v>60</v>
      </c>
      <c r="C277" s="8">
        <v>1.02</v>
      </c>
      <c r="D277" s="23">
        <v>0.69489999999999996</v>
      </c>
      <c r="E277" s="9">
        <f t="shared" si="36"/>
        <v>3474.4999999999995</v>
      </c>
      <c r="F277" s="8">
        <v>1</v>
      </c>
      <c r="G277" s="9">
        <f t="shared" si="37"/>
        <v>145.03151088557865</v>
      </c>
      <c r="H277" s="9">
        <f t="shared" si="38"/>
        <v>8701.8906531347202</v>
      </c>
      <c r="I277" s="9">
        <f t="shared" si="39"/>
        <v>58012.604354231473</v>
      </c>
      <c r="P277" s="14"/>
    </row>
    <row r="278" spans="2:16" x14ac:dyDescent="0.55000000000000004">
      <c r="B278" s="7">
        <v>60</v>
      </c>
      <c r="C278" s="8">
        <v>1.02</v>
      </c>
      <c r="D278" s="23">
        <v>0.68240000000000001</v>
      </c>
      <c r="E278" s="9">
        <f t="shared" si="36"/>
        <v>3412</v>
      </c>
      <c r="F278" s="8">
        <v>1</v>
      </c>
      <c r="G278" s="9">
        <f t="shared" si="37"/>
        <v>142.42265509903422</v>
      </c>
      <c r="H278" s="9">
        <f t="shared" si="38"/>
        <v>8545.3593059420527</v>
      </c>
      <c r="I278" s="9">
        <f t="shared" si="39"/>
        <v>56969.062039613687</v>
      </c>
      <c r="P278" s="14"/>
    </row>
    <row r="279" spans="2:16" x14ac:dyDescent="0.55000000000000004">
      <c r="B279" s="7">
        <v>90</v>
      </c>
      <c r="C279" s="8">
        <v>1</v>
      </c>
      <c r="D279" s="23">
        <v>0.74429999999999996</v>
      </c>
      <c r="E279" s="9">
        <f t="shared" si="36"/>
        <v>3721.4999999999995</v>
      </c>
      <c r="F279" s="8">
        <v>1</v>
      </c>
      <c r="G279" s="9">
        <f t="shared" si="37"/>
        <v>152.2957930921591</v>
      </c>
      <c r="H279" s="9">
        <f t="shared" si="38"/>
        <v>9137.7475855295452</v>
      </c>
      <c r="I279" s="9">
        <f t="shared" si="39"/>
        <v>60918.317236863637</v>
      </c>
      <c r="P279" s="14"/>
    </row>
    <row r="280" spans="2:16" x14ac:dyDescent="0.55000000000000004">
      <c r="B280" s="7">
        <v>90</v>
      </c>
      <c r="C280" s="8">
        <v>1</v>
      </c>
      <c r="D280" s="23">
        <v>0.74219999999999997</v>
      </c>
      <c r="E280" s="9">
        <f t="shared" si="36"/>
        <v>3710.9999999999995</v>
      </c>
      <c r="F280" s="8">
        <v>1</v>
      </c>
      <c r="G280" s="9">
        <f t="shared" si="37"/>
        <v>151.8660991979047</v>
      </c>
      <c r="H280" s="9">
        <f t="shared" si="38"/>
        <v>9111.9659518742828</v>
      </c>
      <c r="I280" s="9">
        <f t="shared" si="39"/>
        <v>60746.439679161886</v>
      </c>
      <c r="P280" s="14"/>
    </row>
    <row r="281" spans="2:16" x14ac:dyDescent="0.55000000000000004">
      <c r="B281" s="7">
        <v>120</v>
      </c>
      <c r="C281" s="8">
        <v>0.9</v>
      </c>
      <c r="D281" s="23">
        <v>0.76390000000000002</v>
      </c>
      <c r="E281" s="9">
        <f t="shared" si="36"/>
        <v>3819.5</v>
      </c>
      <c r="F281" s="8">
        <v>1</v>
      </c>
      <c r="G281" s="9">
        <f t="shared" si="37"/>
        <v>140.67564249467998</v>
      </c>
      <c r="H281" s="9">
        <f t="shared" si="38"/>
        <v>8440.5385496807994</v>
      </c>
      <c r="I281" s="9">
        <f t="shared" si="39"/>
        <v>56270.256997871998</v>
      </c>
      <c r="P281" s="14"/>
    </row>
    <row r="282" spans="2:16" x14ac:dyDescent="0.55000000000000004">
      <c r="B282" s="7">
        <v>120</v>
      </c>
      <c r="C282" s="8">
        <v>0.9</v>
      </c>
      <c r="D282" s="23">
        <v>0.76580000000000004</v>
      </c>
      <c r="E282" s="9">
        <f t="shared" si="36"/>
        <v>3829</v>
      </c>
      <c r="F282" s="8">
        <v>1</v>
      </c>
      <c r="G282" s="9">
        <f t="shared" si="37"/>
        <v>141.02553609428711</v>
      </c>
      <c r="H282" s="9">
        <f t="shared" si="38"/>
        <v>8461.5321656572269</v>
      </c>
      <c r="I282" s="9">
        <f t="shared" si="39"/>
        <v>56410.214437714851</v>
      </c>
      <c r="P282" s="14"/>
    </row>
    <row r="283" spans="2:16" x14ac:dyDescent="0.55000000000000004">
      <c r="B283" s="7">
        <v>180</v>
      </c>
      <c r="C283" s="8">
        <v>1.24</v>
      </c>
      <c r="D283" s="23">
        <v>0.84519999999999995</v>
      </c>
      <c r="E283" s="9">
        <f t="shared" si="36"/>
        <v>4226</v>
      </c>
      <c r="F283" s="8">
        <v>1.17</v>
      </c>
      <c r="G283" s="9">
        <f t="shared" si="37"/>
        <v>183.28849266809652</v>
      </c>
      <c r="H283" s="9">
        <f t="shared" si="38"/>
        <v>10997.309560085792</v>
      </c>
      <c r="I283" s="9">
        <f t="shared" si="39"/>
        <v>73315.39706723862</v>
      </c>
      <c r="P283" s="14"/>
    </row>
    <row r="284" spans="2:16" x14ac:dyDescent="0.55000000000000004">
      <c r="B284" s="7">
        <v>180</v>
      </c>
      <c r="C284" s="8">
        <v>1.24</v>
      </c>
      <c r="D284" s="23">
        <v>0.84289999999999998</v>
      </c>
      <c r="E284" s="9">
        <f t="shared" si="36"/>
        <v>4214.5</v>
      </c>
      <c r="F284" s="8">
        <v>1.17</v>
      </c>
      <c r="G284" s="9">
        <f t="shared" si="37"/>
        <v>182.78971896585256</v>
      </c>
      <c r="H284" s="9">
        <f t="shared" si="38"/>
        <v>10967.383137951154</v>
      </c>
      <c r="I284" s="9">
        <f t="shared" si="39"/>
        <v>73115.887586341036</v>
      </c>
      <c r="P284" s="14"/>
    </row>
    <row r="285" spans="2:16" x14ac:dyDescent="0.55000000000000004">
      <c r="H285" s="12" t="s">
        <v>15</v>
      </c>
      <c r="I285" s="13">
        <f>AVERAGE(I275:I284)</f>
        <v>61194.740840542116</v>
      </c>
      <c r="P285" s="14"/>
    </row>
    <row r="286" spans="2:16" x14ac:dyDescent="0.55000000000000004">
      <c r="P286" s="14"/>
    </row>
    <row r="287" spans="2:16" x14ac:dyDescent="0.55000000000000004">
      <c r="P287" s="14"/>
    </row>
    <row r="288" spans="2:16" x14ac:dyDescent="0.55000000000000004">
      <c r="P288" s="14"/>
    </row>
    <row r="289" spans="2:16" x14ac:dyDescent="0.55000000000000004">
      <c r="B289" s="5" t="s">
        <v>11</v>
      </c>
      <c r="C289" s="27">
        <v>15</v>
      </c>
      <c r="D289" s="27"/>
      <c r="E289" s="27"/>
      <c r="F289" s="3"/>
      <c r="K289" s="27" t="s">
        <v>16</v>
      </c>
      <c r="L289" s="27"/>
      <c r="P289" s="14"/>
    </row>
    <row r="290" spans="2:16" x14ac:dyDescent="0.55000000000000004">
      <c r="B290" s="5" t="s">
        <v>12</v>
      </c>
      <c r="C290" s="27" t="s">
        <v>1</v>
      </c>
      <c r="D290" s="27"/>
      <c r="E290" s="27"/>
      <c r="P290" s="14"/>
    </row>
    <row r="291" spans="2:16" x14ac:dyDescent="0.55000000000000004">
      <c r="B291" s="5" t="s">
        <v>18</v>
      </c>
      <c r="C291" s="27" t="s">
        <v>28</v>
      </c>
      <c r="D291" s="27"/>
      <c r="E291" s="27"/>
      <c r="P291" s="14"/>
    </row>
    <row r="292" spans="2:16" x14ac:dyDescent="0.55000000000000004">
      <c r="B292" s="5" t="s">
        <v>19</v>
      </c>
      <c r="C292" s="27" t="s">
        <v>21</v>
      </c>
      <c r="D292" s="28"/>
      <c r="E292" s="28"/>
      <c r="P292" s="14"/>
    </row>
    <row r="293" spans="2:16" x14ac:dyDescent="0.55000000000000004">
      <c r="B293" s="16" t="s">
        <v>2</v>
      </c>
      <c r="C293" s="18">
        <v>0.15</v>
      </c>
      <c r="P293" s="14"/>
    </row>
    <row r="294" spans="2:16" ht="28.8" x14ac:dyDescent="0.55000000000000004">
      <c r="B294" s="6" t="s">
        <v>4</v>
      </c>
      <c r="C294" s="6" t="s">
        <v>5</v>
      </c>
      <c r="D294" s="6" t="s">
        <v>6</v>
      </c>
      <c r="E294" s="6" t="s">
        <v>7</v>
      </c>
      <c r="F294" s="6" t="s">
        <v>3</v>
      </c>
      <c r="G294" s="6" t="s">
        <v>8</v>
      </c>
      <c r="H294" s="6" t="s">
        <v>9</v>
      </c>
      <c r="I294" s="6" t="s">
        <v>10</v>
      </c>
      <c r="P294" s="14"/>
    </row>
    <row r="295" spans="2:16" x14ac:dyDescent="0.55000000000000004">
      <c r="B295" s="7">
        <v>30</v>
      </c>
      <c r="C295" s="8">
        <v>1.03</v>
      </c>
      <c r="D295" s="23">
        <v>0.61260000000000003</v>
      </c>
      <c r="E295" s="9">
        <f t="shared" ref="E295:E304" si="40">D295/0.0002</f>
        <v>3063</v>
      </c>
      <c r="F295" s="8">
        <v>1</v>
      </c>
      <c r="G295" s="9">
        <f>E295*C295/(0.082*298)/F295</f>
        <v>129.10828286135211</v>
      </c>
      <c r="H295" s="9">
        <f t="shared" ref="H295:H304" si="41">G295*60</f>
        <v>7746.4969716811265</v>
      </c>
      <c r="I295" s="9">
        <f>H295/$C$293</f>
        <v>51643.313144540843</v>
      </c>
      <c r="P295" s="14"/>
    </row>
    <row r="296" spans="2:16" x14ac:dyDescent="0.55000000000000004">
      <c r="B296" s="7">
        <v>30</v>
      </c>
      <c r="C296" s="8">
        <v>1.03</v>
      </c>
      <c r="D296" s="23">
        <v>0.60870000000000002</v>
      </c>
      <c r="E296" s="9">
        <f t="shared" si="40"/>
        <v>3043.5</v>
      </c>
      <c r="F296" s="8">
        <v>1</v>
      </c>
      <c r="G296" s="9">
        <f t="shared" ref="G296:G304" si="42">E296*C296/(0.082*298)/F296</f>
        <v>128.28633982648552</v>
      </c>
      <c r="H296" s="9">
        <f t="shared" si="41"/>
        <v>7697.1803895891308</v>
      </c>
      <c r="I296" s="9">
        <f t="shared" ref="I296:I304" si="43">H296/$C$293</f>
        <v>51314.535930594204</v>
      </c>
      <c r="P296" s="14"/>
    </row>
    <row r="297" spans="2:16" x14ac:dyDescent="0.55000000000000004">
      <c r="B297" s="7">
        <v>60</v>
      </c>
      <c r="C297" s="8">
        <v>1.03</v>
      </c>
      <c r="D297" s="23">
        <v>0.61050000000000004</v>
      </c>
      <c r="E297" s="9">
        <f t="shared" si="40"/>
        <v>3052.5</v>
      </c>
      <c r="F297" s="8">
        <v>1</v>
      </c>
      <c r="G297" s="9">
        <f t="shared" si="42"/>
        <v>128.66569815027012</v>
      </c>
      <c r="H297" s="9">
        <f t="shared" si="41"/>
        <v>7719.9418890162069</v>
      </c>
      <c r="I297" s="9">
        <f t="shared" si="43"/>
        <v>51466.279260108051</v>
      </c>
      <c r="P297" s="14"/>
    </row>
    <row r="298" spans="2:16" x14ac:dyDescent="0.55000000000000004">
      <c r="B298" s="7">
        <v>60</v>
      </c>
      <c r="C298" s="8">
        <v>1.03</v>
      </c>
      <c r="D298" s="23">
        <v>0.60340000000000005</v>
      </c>
      <c r="E298" s="9">
        <f t="shared" si="40"/>
        <v>3017</v>
      </c>
      <c r="F298" s="8">
        <v>1</v>
      </c>
      <c r="G298" s="9">
        <f t="shared" si="42"/>
        <v>127.16934031756426</v>
      </c>
      <c r="H298" s="9">
        <f t="shared" si="41"/>
        <v>7630.1604190538555</v>
      </c>
      <c r="I298" s="9">
        <f t="shared" si="43"/>
        <v>50867.736127025702</v>
      </c>
      <c r="P298" s="14"/>
    </row>
    <row r="299" spans="2:16" x14ac:dyDescent="0.55000000000000004">
      <c r="B299" s="7">
        <v>90</v>
      </c>
      <c r="C299" s="8">
        <v>1.05</v>
      </c>
      <c r="D299" s="23">
        <v>0.64449999999999996</v>
      </c>
      <c r="E299" s="9">
        <f t="shared" si="40"/>
        <v>3222.4999999999995</v>
      </c>
      <c r="F299" s="8">
        <v>1</v>
      </c>
      <c r="G299" s="9">
        <f t="shared" si="42"/>
        <v>138.46885742347354</v>
      </c>
      <c r="H299" s="9">
        <f t="shared" si="41"/>
        <v>8308.1314454084131</v>
      </c>
      <c r="I299" s="9">
        <f t="shared" si="43"/>
        <v>55387.542969389426</v>
      </c>
      <c r="P299" s="14"/>
    </row>
    <row r="300" spans="2:16" x14ac:dyDescent="0.55000000000000004">
      <c r="B300" s="7">
        <v>90</v>
      </c>
      <c r="C300" s="8">
        <v>1.05</v>
      </c>
      <c r="D300" s="23">
        <v>0.62980000000000003</v>
      </c>
      <c r="E300" s="9">
        <f t="shared" si="40"/>
        <v>3149</v>
      </c>
      <c r="F300" s="8">
        <v>1</v>
      </c>
      <c r="G300" s="9">
        <f t="shared" si="42"/>
        <v>135.31060730070388</v>
      </c>
      <c r="H300" s="9">
        <f t="shared" si="41"/>
        <v>8118.6364380422328</v>
      </c>
      <c r="I300" s="9">
        <f t="shared" si="43"/>
        <v>54124.242920281555</v>
      </c>
      <c r="P300" s="14"/>
    </row>
    <row r="301" spans="2:16" x14ac:dyDescent="0.55000000000000004">
      <c r="B301" s="7">
        <v>120</v>
      </c>
      <c r="C301" s="8">
        <v>1.1000000000000001</v>
      </c>
      <c r="D301" s="23">
        <v>0.72609999999999997</v>
      </c>
      <c r="E301" s="9">
        <f t="shared" si="40"/>
        <v>3630.4999999999995</v>
      </c>
      <c r="F301" s="8">
        <v>1</v>
      </c>
      <c r="G301" s="9">
        <f t="shared" si="42"/>
        <v>163.42895727614993</v>
      </c>
      <c r="H301" s="9">
        <f t="shared" si="41"/>
        <v>9805.7374365689957</v>
      </c>
      <c r="I301" s="9">
        <f t="shared" si="43"/>
        <v>65371.582910459976</v>
      </c>
      <c r="P301" s="14"/>
    </row>
    <row r="302" spans="2:16" x14ac:dyDescent="0.55000000000000004">
      <c r="B302" s="7">
        <v>120</v>
      </c>
      <c r="C302" s="8">
        <v>1.1000000000000001</v>
      </c>
      <c r="D302" s="23">
        <v>0.7107</v>
      </c>
      <c r="E302" s="9">
        <f t="shared" si="40"/>
        <v>3553.5</v>
      </c>
      <c r="F302" s="8">
        <v>1</v>
      </c>
      <c r="G302" s="9">
        <f t="shared" si="42"/>
        <v>159.96275986249796</v>
      </c>
      <c r="H302" s="9">
        <f t="shared" si="41"/>
        <v>9597.7655917498778</v>
      </c>
      <c r="I302" s="9">
        <f t="shared" si="43"/>
        <v>63985.103944999188</v>
      </c>
      <c r="P302" s="14"/>
    </row>
    <row r="303" spans="2:16" x14ac:dyDescent="0.55000000000000004">
      <c r="B303" s="7">
        <v>180</v>
      </c>
      <c r="C303" s="8">
        <v>1.1000000000000001</v>
      </c>
      <c r="D303" s="23">
        <v>0.47639999999999999</v>
      </c>
      <c r="E303" s="9">
        <f t="shared" si="40"/>
        <v>2382</v>
      </c>
      <c r="F303" s="8">
        <v>1</v>
      </c>
      <c r="G303" s="9">
        <f t="shared" si="42"/>
        <v>107.22704206907842</v>
      </c>
      <c r="H303" s="9">
        <f t="shared" si="41"/>
        <v>6433.6225241447055</v>
      </c>
      <c r="I303" s="9">
        <f t="shared" si="43"/>
        <v>42890.816827631374</v>
      </c>
      <c r="P303" s="14"/>
    </row>
    <row r="304" spans="2:16" x14ac:dyDescent="0.55000000000000004">
      <c r="B304" s="7">
        <v>180</v>
      </c>
      <c r="C304" s="8">
        <v>1.1000000000000001</v>
      </c>
      <c r="D304" s="23">
        <v>0.47720000000000001</v>
      </c>
      <c r="E304" s="9">
        <f t="shared" si="40"/>
        <v>2386</v>
      </c>
      <c r="F304" s="8">
        <v>1</v>
      </c>
      <c r="G304" s="9">
        <f t="shared" si="42"/>
        <v>107.40710427238503</v>
      </c>
      <c r="H304" s="9">
        <f t="shared" si="41"/>
        <v>6444.4262563431021</v>
      </c>
      <c r="I304" s="9">
        <f t="shared" si="43"/>
        <v>42962.841708954016</v>
      </c>
      <c r="P304" s="14"/>
    </row>
    <row r="305" spans="1:16" x14ac:dyDescent="0.55000000000000004">
      <c r="H305" s="12" t="s">
        <v>15</v>
      </c>
      <c r="I305" s="13">
        <f>AVERAGE(I295:I304)</f>
        <v>53001.399574398434</v>
      </c>
      <c r="P305" s="14"/>
    </row>
    <row r="306" spans="1:16" x14ac:dyDescent="0.55000000000000004">
      <c r="P306" s="14"/>
    </row>
    <row r="307" spans="1:16" x14ac:dyDescent="0.55000000000000004">
      <c r="A307" s="14"/>
      <c r="B307" s="14"/>
      <c r="C307" s="14"/>
      <c r="D307" s="14"/>
      <c r="E307" s="14"/>
      <c r="F307" s="14"/>
      <c r="G307" s="14"/>
      <c r="H307" s="14"/>
      <c r="I307" s="14"/>
      <c r="J307" s="14"/>
      <c r="K307" s="14"/>
      <c r="L307" s="14"/>
      <c r="M307" s="14"/>
      <c r="N307" s="14"/>
      <c r="O307" s="14"/>
      <c r="P307" s="14"/>
    </row>
  </sheetData>
  <mergeCells count="97">
    <mergeCell ref="S99:U99"/>
    <mergeCell ref="AA97:AB97"/>
    <mergeCell ref="S80:U80"/>
    <mergeCell ref="Z91:AA92"/>
    <mergeCell ref="S96:U96"/>
    <mergeCell ref="S97:U97"/>
    <mergeCell ref="S98:U98"/>
    <mergeCell ref="S77:U77"/>
    <mergeCell ref="S78:U78"/>
    <mergeCell ref="AC78:AD78"/>
    <mergeCell ref="S79:U79"/>
    <mergeCell ref="S59:U59"/>
    <mergeCell ref="S60:U60"/>
    <mergeCell ref="S61:U61"/>
    <mergeCell ref="S30:U30"/>
    <mergeCell ref="S31:U31"/>
    <mergeCell ref="S32:U32"/>
    <mergeCell ref="S33:U33"/>
    <mergeCell ref="S58:U58"/>
    <mergeCell ref="C291:E291"/>
    <mergeCell ref="C292:E292"/>
    <mergeCell ref="C271:E271"/>
    <mergeCell ref="C272:E272"/>
    <mergeCell ref="C289:E289"/>
    <mergeCell ref="K289:L289"/>
    <mergeCell ref="C290:E290"/>
    <mergeCell ref="C251:E251"/>
    <mergeCell ref="C252:E252"/>
    <mergeCell ref="C269:E269"/>
    <mergeCell ref="C270:E270"/>
    <mergeCell ref="J241:K242"/>
    <mergeCell ref="C249:E249"/>
    <mergeCell ref="K249:L249"/>
    <mergeCell ref="C250:E250"/>
    <mergeCell ref="C8:E8"/>
    <mergeCell ref="C229:E229"/>
    <mergeCell ref="C230:E230"/>
    <mergeCell ref="C231:E231"/>
    <mergeCell ref="C232:E232"/>
    <mergeCell ref="C25:E25"/>
    <mergeCell ref="C26:E26"/>
    <mergeCell ref="C27:E27"/>
    <mergeCell ref="C28:E28"/>
    <mergeCell ref="K25:L25"/>
    <mergeCell ref="K89:L89"/>
    <mergeCell ref="C90:E90"/>
    <mergeCell ref="K5:L5"/>
    <mergeCell ref="A1:E1"/>
    <mergeCell ref="C5:E5"/>
    <mergeCell ref="C6:E6"/>
    <mergeCell ref="C7:E7"/>
    <mergeCell ref="C45:E45"/>
    <mergeCell ref="K45:L45"/>
    <mergeCell ref="C46:E46"/>
    <mergeCell ref="C47:E47"/>
    <mergeCell ref="C48:E48"/>
    <mergeCell ref="C65:E65"/>
    <mergeCell ref="K65:L65"/>
    <mergeCell ref="C111:E111"/>
    <mergeCell ref="C66:E66"/>
    <mergeCell ref="C67:E67"/>
    <mergeCell ref="C68:E68"/>
    <mergeCell ref="C89:E89"/>
    <mergeCell ref="C91:E91"/>
    <mergeCell ref="C92:E92"/>
    <mergeCell ref="C109:E109"/>
    <mergeCell ref="K109:L109"/>
    <mergeCell ref="C110:E110"/>
    <mergeCell ref="C112:E112"/>
    <mergeCell ref="C129:E129"/>
    <mergeCell ref="C130:E130"/>
    <mergeCell ref="C131:E131"/>
    <mergeCell ref="C132:E132"/>
    <mergeCell ref="C189:E189"/>
    <mergeCell ref="K189:L189"/>
    <mergeCell ref="J139:K140"/>
    <mergeCell ref="C149:E149"/>
    <mergeCell ref="C150:E150"/>
    <mergeCell ref="C151:E151"/>
    <mergeCell ref="C152:E152"/>
    <mergeCell ref="K149:L149"/>
    <mergeCell ref="C169:E169"/>
    <mergeCell ref="K169:L169"/>
    <mergeCell ref="C170:E170"/>
    <mergeCell ref="C171:E171"/>
    <mergeCell ref="C172:E172"/>
    <mergeCell ref="C211:E211"/>
    <mergeCell ref="C212:E212"/>
    <mergeCell ref="C190:E190"/>
    <mergeCell ref="C191:E191"/>
    <mergeCell ref="C192:E192"/>
    <mergeCell ref="C209:E209"/>
    <mergeCell ref="C210:E210"/>
    <mergeCell ref="S5:U5"/>
    <mergeCell ref="S6:U6"/>
    <mergeCell ref="S7:U7"/>
    <mergeCell ref="S8:U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joseph</dc:creator>
  <cp:lastModifiedBy>joseph</cp:lastModifiedBy>
  <dcterms:created xsi:type="dcterms:W3CDTF">2024-03-07T20:53:05Z</dcterms:created>
  <dcterms:modified xsi:type="dcterms:W3CDTF">2024-03-08T20:27:22Z</dcterms:modified>
</cp:coreProperties>
</file>